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71" documentId="13_ncr:1_{1A205660-09F8-48EB-A324-BD5155277A94}" xr6:coauthVersionLast="47" xr6:coauthVersionMax="47" xr10:uidLastSave="{27BD0C0B-CBF8-4B2E-A3A2-FF3BBB695493}"/>
  <bookViews>
    <workbookView xWindow="-76920" yWindow="-3615" windowWidth="38640" windowHeight="21120" activeTab="3" xr2:uid="{00000000-000D-0000-FFFF-FFFF00000000}"/>
  </bookViews>
  <sheets>
    <sheet name="Start Here" sheetId="3" r:id="rId1"/>
    <sheet name="Step 2" sheetId="8" r:id="rId2"/>
    <sheet name="FINAL Project Overview" sheetId="2" r:id="rId3"/>
    <sheet name="Material Suppliers" sheetId="9" r:id="rId4"/>
    <sheet name="Data" sheetId="4" r:id="rId5"/>
  </sheets>
  <definedNames>
    <definedName name="_xlcn.WorksheetConnection_TEMP.xlsxTBL_MonthlyExpenses1" hidden="1">TBL_MonthlyExpenses[]</definedName>
    <definedName name="Dry">Data!#REF!</definedName>
    <definedName name="Economy">Data!#REF!</definedName>
    <definedName name="List_ExpenseCategories">TBL_SummaryExpenses[Categories]</definedName>
    <definedName name="Mesic">Data!#REF!</definedName>
    <definedName name="Native_Seed__Economy">Data!#REF!</definedName>
    <definedName name="Native_Seed__Pioneer">Data!#REF!</definedName>
    <definedName name="Native_Seed__Pollinator_Mesic_to_Dry">Data!#REF!</definedName>
    <definedName name="Native_Seed__Savanna">Data!#REF!</definedName>
    <definedName name="Native_Seed__Septic">Data!#REF!</definedName>
    <definedName name="Native_Seed_Mesic_to_Wet_Pollinator_Mix">Data!#REF!</definedName>
    <definedName name="Pioneer">Data!#REF!</definedName>
    <definedName name="_xlnm.Print_Area" localSheetId="2">'FINAL Project Overview'!$A$3:$K$22</definedName>
    <definedName name="_xlnm.Print_Titles" localSheetId="0">'Start Here'!$10:$12</definedName>
    <definedName name="Savanna">Data!#REF!</definedName>
    <definedName name="Seed">Data!$C$20:$C$35</definedName>
    <definedName name="Septic">Data!#REF!</definedName>
    <definedName name="SF">TBL_SummaryExpenses5[SF]</definedName>
  </definedNames>
  <calcPr calcId="191029"/>
  <pivotCaches>
    <pivotCache cacheId="15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MonthlyExpenses" name="TBL_MonthlyExpenses" connection="WorksheetConnection_TEMP.xlsx!TBL_MonthlyExpense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" l="1"/>
  <c r="H44" i="3"/>
  <c r="G7" i="3"/>
  <c r="F8" i="2"/>
  <c r="D8" i="2"/>
  <c r="J10" i="2" s="1"/>
  <c r="D17" i="2"/>
  <c r="D16" i="2"/>
  <c r="D15" i="2"/>
  <c r="D14" i="2"/>
  <c r="D51" i="4"/>
  <c r="D48" i="4"/>
  <c r="E7" i="3" s="1"/>
  <c r="H10" i="2" s="1"/>
  <c r="D45" i="4"/>
  <c r="D44" i="4"/>
  <c r="G5" i="3" s="1"/>
  <c r="F10" i="2" s="1"/>
  <c r="D43" i="4"/>
  <c r="F5" i="3" s="1"/>
  <c r="E10" i="2" s="1"/>
  <c r="D42" i="4"/>
  <c r="E5" i="3" s="1"/>
  <c r="D10" i="2" s="1"/>
  <c r="H13" i="3"/>
  <c r="D18" i="2" l="1"/>
  <c r="D49" i="4"/>
  <c r="H36" i="3"/>
  <c r="H37" i="3"/>
  <c r="H38" i="3"/>
  <c r="E19" i="2" l="1"/>
  <c r="E21" i="2" s="1"/>
  <c r="D52" i="4" l="1"/>
  <c r="H28" i="3"/>
  <c r="H29" i="3"/>
  <c r="H30" i="3"/>
  <c r="H31" i="3"/>
  <c r="H32" i="3"/>
  <c r="H19" i="3"/>
  <c r="H20" i="3"/>
  <c r="H21" i="3"/>
  <c r="H24" i="3"/>
  <c r="H23" i="3"/>
  <c r="H25" i="3"/>
  <c r="H39" i="3"/>
  <c r="H34" i="3"/>
  <c r="H26" i="3"/>
  <c r="H14" i="3"/>
  <c r="H15" i="3"/>
  <c r="H16" i="3"/>
  <c r="H17" i="3"/>
  <c r="H18" i="3"/>
  <c r="H22" i="3"/>
  <c r="H27" i="3"/>
  <c r="H33" i="3"/>
  <c r="H35" i="3"/>
  <c r="H40" i="3"/>
  <c r="H41" i="3"/>
  <c r="H42" i="3"/>
  <c r="H45" i="3" l="1"/>
  <c r="F7" i="3" l="1"/>
  <c r="I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3" authorId="0" shapeId="0" xr:uid="{FF840623-E578-4C61-A3C9-7BD5BD17816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6oz per 1,000 SF</t>
        </r>
      </text>
    </comment>
    <comment ref="C36" authorId="0" shapeId="0" xr:uid="{898ED23C-9266-4465-8D55-CFA103DD5BE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Free Delivery </t>
        </r>
      </text>
    </comment>
    <comment ref="F36" authorId="0" shapeId="0" xr:uid="{899738FB-DCA7-49C9-9FC5-7629723F451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70 Bags/ 140 CF</t>
        </r>
      </text>
    </comment>
    <comment ref="C37" authorId="0" shapeId="0" xr:uid="{D0477FAD-4EA8-431D-9BC1-E417307C07F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Free Delivery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TEMP.xlsx!TBL_MonthlyExpenses" type="102" refreshedVersion="8" minRefreshableVersion="5">
    <extLst>
      <ext xmlns:x15="http://schemas.microsoft.com/office/spreadsheetml/2010/11/main" uri="{DE250136-89BD-433C-8126-D09CA5730AF9}">
        <x15:connection id="TBL_MonthlyExpenses" autoDelete="1">
          <x15:rangePr sourceName="_xlcn.WorksheetConnection_TEMP.xlsxTBL_MonthlyExpenses1"/>
        </x15:connection>
      </ext>
    </extLst>
  </connection>
</connections>
</file>

<file path=xl/sharedStrings.xml><?xml version="1.0" encoding="utf-8"?>
<sst xmlns="http://schemas.openxmlformats.org/spreadsheetml/2006/main" count="277" uniqueCount="153">
  <si>
    <t xml:space="preserve"> </t>
  </si>
  <si>
    <t>Description</t>
  </si>
  <si>
    <t>Category</t>
  </si>
  <si>
    <t>Categories</t>
  </si>
  <si>
    <t>Grand Total</t>
  </si>
  <si>
    <t>Projected cost</t>
  </si>
  <si>
    <t>Expense categories</t>
  </si>
  <si>
    <t>Blank Column</t>
  </si>
  <si>
    <t xml:space="preserve">Seed </t>
  </si>
  <si>
    <t xml:space="preserve">Site Prep </t>
  </si>
  <si>
    <t>Solarization (Plastic)</t>
  </si>
  <si>
    <t>Equipment Rental (Sod Cutter)</t>
  </si>
  <si>
    <t>Equipment Rental (tiller)</t>
  </si>
  <si>
    <t>Perennial Plant Plugs</t>
  </si>
  <si>
    <t xml:space="preserve">Perennial Plant 4" Pots </t>
  </si>
  <si>
    <t xml:space="preserve">Perennial Plant 1 Gallon </t>
  </si>
  <si>
    <t xml:space="preserve">Labor </t>
  </si>
  <si>
    <t>Project Expenses</t>
  </si>
  <si>
    <t>Unit Cost</t>
  </si>
  <si>
    <t xml:space="preserve">Unit Measure </t>
  </si>
  <si>
    <t xml:space="preserve">Quantitiy </t>
  </si>
  <si>
    <t>Materials</t>
  </si>
  <si>
    <t>4'x 100' Roll</t>
  </si>
  <si>
    <t xml:space="preserve">6-pack </t>
  </si>
  <si>
    <t>EA</t>
  </si>
  <si>
    <t>Kit</t>
  </si>
  <si>
    <t>CY</t>
  </si>
  <si>
    <t>LF</t>
  </si>
  <si>
    <t>LS</t>
  </si>
  <si>
    <t>Bag</t>
  </si>
  <si>
    <t xml:space="preserve">Shredded Harwood Mulch </t>
  </si>
  <si>
    <t>450 SF</t>
  </si>
  <si>
    <t xml:space="preserve">Erosion Control Blanket w/ sod staples </t>
  </si>
  <si>
    <t>922 SF</t>
  </si>
  <si>
    <t>MNL</t>
  </si>
  <si>
    <t>40 LF</t>
  </si>
  <si>
    <t>200 SF Bundle</t>
  </si>
  <si>
    <t>1,000 SF Bundle</t>
  </si>
  <si>
    <t xml:space="preserve">500 SF </t>
  </si>
  <si>
    <t xml:space="preserve">Shrubs #1 or #2 Gallon </t>
  </si>
  <si>
    <t xml:space="preserve">Trees #2 Gallon </t>
  </si>
  <si>
    <t xml:space="preserve">Trees # 5 Gallon </t>
  </si>
  <si>
    <t xml:space="preserve">Seed Area </t>
  </si>
  <si>
    <t>500 SF</t>
  </si>
  <si>
    <t>1000 SF</t>
  </si>
  <si>
    <t>5000 SF</t>
  </si>
  <si>
    <t>Native Seed- Pollinator Mesic to Dry</t>
  </si>
  <si>
    <t xml:space="preserve">Native Seed-Mesic to Wet Pollinator Mix </t>
  </si>
  <si>
    <t>Native Seed- Savanna</t>
  </si>
  <si>
    <t xml:space="preserve">Native Seed- Septic </t>
  </si>
  <si>
    <t>Native Seed- Pioneer</t>
  </si>
  <si>
    <t>Plants</t>
  </si>
  <si>
    <t>SF</t>
  </si>
  <si>
    <t xml:space="preserve">Native Seed </t>
  </si>
  <si>
    <t xml:space="preserve">4 Hours </t>
  </si>
  <si>
    <t xml:space="preserve">Plant Spacing </t>
  </si>
  <si>
    <t xml:space="preserve">12" OC </t>
  </si>
  <si>
    <t xml:space="preserve">18" OC </t>
  </si>
  <si>
    <t xml:space="preserve">24" OC </t>
  </si>
  <si>
    <t xml:space="preserve">12" </t>
  </si>
  <si>
    <t>Mulch Calculator 3" Depth</t>
  </si>
  <si>
    <t>Mulch Calculator 2" Depth</t>
  </si>
  <si>
    <t>Square Feet</t>
  </si>
  <si>
    <t>Plant QTY</t>
  </si>
  <si>
    <t>Mulch QTY</t>
  </si>
  <si>
    <t xml:space="preserve">15" OC </t>
  </si>
  <si>
    <t>15"</t>
  </si>
  <si>
    <t>18"</t>
  </si>
  <si>
    <t xml:space="preserve">Project Estimate </t>
  </si>
  <si>
    <t xml:space="preserve">Subtotal </t>
  </si>
  <si>
    <t>Project Cost Summary</t>
  </si>
  <si>
    <t xml:space="preserve">Summary of Expenses </t>
  </si>
  <si>
    <t xml:space="preserve"> Quantitiy </t>
  </si>
  <si>
    <t>Estimated cost</t>
  </si>
  <si>
    <t>Project Overview</t>
  </si>
  <si>
    <t xml:space="preserve"> Bags (2 CF) </t>
  </si>
  <si>
    <t>Straw (500 SF)</t>
  </si>
  <si>
    <t>10% Tax &amp; Shipping</t>
  </si>
  <si>
    <t>Signature Plant Kit</t>
  </si>
  <si>
    <t xml:space="preserve">L2L Pocket Planting </t>
  </si>
  <si>
    <t xml:space="preserve">L2L Part Shade Seed &amp; Plants </t>
  </si>
  <si>
    <t>L2L Pollinator Seed &amp; Plants</t>
  </si>
  <si>
    <t>Total:</t>
  </si>
  <si>
    <t>Pallet</t>
  </si>
  <si>
    <t>CY Tote</t>
  </si>
  <si>
    <t xml:space="preserve">Garden Kit 18 plants- 4' Pots </t>
  </si>
  <si>
    <t>Garden Kit 72 Plants - Plugs</t>
  </si>
  <si>
    <t>PMN</t>
  </si>
  <si>
    <t>Project Measurments</t>
  </si>
  <si>
    <r>
      <rPr>
        <b/>
        <sz val="11"/>
        <color theme="7" tint="-0.749992370372631"/>
        <rFont val="Franklin Gothic Book"/>
        <family val="2"/>
      </rPr>
      <t>Step one:</t>
    </r>
    <r>
      <rPr>
        <sz val="11"/>
        <color theme="7" tint="-0.749992370372631"/>
        <rFont val="Franklin Gothic Book"/>
        <family val="2"/>
      </rPr>
      <t xml:space="preserve"> Fill SF and LF to detemine plant and mulch project needs. </t>
    </r>
  </si>
  <si>
    <r>
      <rPr>
        <b/>
        <sz val="11"/>
        <color theme="7" tint="-0.749992370372631"/>
        <rFont val="Franklin Gothic Book"/>
        <family val="2"/>
      </rPr>
      <t>Step two:</t>
    </r>
    <r>
      <rPr>
        <sz val="11"/>
        <color theme="7" tint="-0.749992370372631"/>
        <rFont val="Franklin Gothic Book"/>
        <family val="2"/>
      </rPr>
      <t xml:space="preserve"> Input quantites below; adjust to meet project &amp; budget goals as needed.</t>
    </r>
  </si>
  <si>
    <t xml:space="preserve">Native Seed- Grass Only </t>
  </si>
  <si>
    <t xml:space="preserve">(6oz/1000sf) </t>
  </si>
  <si>
    <t xml:space="preserve">SWWD Grant Funds </t>
  </si>
  <si>
    <t xml:space="preserve">Landowner Contibution </t>
  </si>
  <si>
    <t>Mulch Type</t>
  </si>
  <si>
    <t>Expense</t>
  </si>
  <si>
    <r>
      <rPr>
        <b/>
        <sz val="11"/>
        <color theme="1"/>
        <rFont val="Franklin Gothic Book"/>
        <family val="2"/>
        <scheme val="minor"/>
      </rPr>
      <t>Step 3:</t>
    </r>
    <r>
      <rPr>
        <sz val="11"/>
        <color theme="1"/>
        <rFont val="Franklin Gothic Book"/>
        <family val="2"/>
        <scheme val="minor"/>
      </rPr>
      <t xml:space="preserve"> Data Refresh </t>
    </r>
  </si>
  <si>
    <r>
      <rPr>
        <b/>
        <sz val="11"/>
        <color theme="1"/>
        <rFont val="Franklin Gothic Book"/>
        <family val="2"/>
        <scheme val="minor"/>
      </rPr>
      <t>Step 4</t>
    </r>
    <r>
      <rPr>
        <sz val="11"/>
        <color theme="1"/>
        <rFont val="Franklin Gothic Book"/>
        <family val="2"/>
        <scheme val="minor"/>
      </rPr>
      <t xml:space="preserve">: Review </t>
    </r>
  </si>
  <si>
    <t xml:space="preserve">Vendor </t>
  </si>
  <si>
    <t xml:space="preserve">Location </t>
  </si>
  <si>
    <t>Plant kits</t>
  </si>
  <si>
    <t>L2L kits</t>
  </si>
  <si>
    <t xml:space="preserve">Trees &amp; Shrubs </t>
  </si>
  <si>
    <t xml:space="preserve">Equipment Rental </t>
  </si>
  <si>
    <t xml:space="preserve">Landscape Supplies </t>
  </si>
  <si>
    <t>Minnesota Native Landscapes</t>
  </si>
  <si>
    <t>Prairie Restorations, Inc.</t>
  </si>
  <si>
    <t xml:space="preserve">Dragonfly Gardens                                             </t>
  </si>
  <si>
    <t>Landscape Alternatives</t>
  </si>
  <si>
    <t>Kinnickinnic Natives</t>
  </si>
  <si>
    <t>Outback Nursery</t>
  </si>
  <si>
    <t xml:space="preserve">Prairie Moon </t>
  </si>
  <si>
    <t>Prairie Nursery</t>
  </si>
  <si>
    <t xml:space="preserve">Shooting Star Native Seed </t>
  </si>
  <si>
    <t xml:space="preserve">Gerten's Greenhouse </t>
  </si>
  <si>
    <t xml:space="preserve">Blazing Star Gardens </t>
  </si>
  <si>
    <t xml:space="preserve">Mulch &amp; Compost </t>
  </si>
  <si>
    <t>Plant Plugs</t>
  </si>
  <si>
    <t xml:space="preserve">Native Seed &amp; Plants </t>
  </si>
  <si>
    <t xml:space="preserve"> 3-4" pots </t>
  </si>
  <si>
    <t xml:space="preserve">Materials </t>
  </si>
  <si>
    <t xml:space="preserve">Menards </t>
  </si>
  <si>
    <t xml:space="preserve">Solarization Plastic </t>
  </si>
  <si>
    <t xml:space="preserve">1 Gallons </t>
  </si>
  <si>
    <t xml:space="preserve">Otsego, MN </t>
  </si>
  <si>
    <t xml:space="preserve">Princeton &amp; Scandia, MN </t>
  </si>
  <si>
    <t>Amery, WI</t>
  </si>
  <si>
    <t xml:space="preserve">Scandia, MN </t>
  </si>
  <si>
    <t>River Falls, WI</t>
  </si>
  <si>
    <t xml:space="preserve">Hastings, MN </t>
  </si>
  <si>
    <t xml:space="preserve">Spring Grove, MN </t>
  </si>
  <si>
    <t xml:space="preserve">Winona, MN </t>
  </si>
  <si>
    <t>Westfield, WI</t>
  </si>
  <si>
    <t xml:space="preserve">Rumpca Companies </t>
  </si>
  <si>
    <t xml:space="preserve">Oakdale Rental Center </t>
  </si>
  <si>
    <t xml:space="preserve">Oakdale, MN </t>
  </si>
  <si>
    <t xml:space="preserve">Cottage Grove, MN </t>
  </si>
  <si>
    <t xml:space="preserve">IGH &amp; Cottage Grove, MN </t>
  </si>
  <si>
    <t xml:space="preserve">Albert Lea, MN </t>
  </si>
  <si>
    <t>Download this page as a PDF and submit with your application</t>
  </si>
  <si>
    <r>
      <rPr>
        <sz val="12"/>
        <color theme="1"/>
        <rFont val="Franklin Gothic Book"/>
        <family val="2"/>
        <scheme val="minor"/>
      </rPr>
      <t xml:space="preserve">Data not appearing? Navigate to the </t>
    </r>
    <r>
      <rPr>
        <b/>
        <sz val="12"/>
        <color theme="1"/>
        <rFont val="Franklin Gothic Book"/>
        <family val="2"/>
        <scheme val="minor"/>
      </rPr>
      <t>Data</t>
    </r>
    <r>
      <rPr>
        <sz val="12"/>
        <color theme="1"/>
        <rFont val="Franklin Gothic Book"/>
        <family val="2"/>
        <scheme val="minor"/>
      </rPr>
      <t xml:space="preserve"> tab, then select </t>
    </r>
    <r>
      <rPr>
        <b/>
        <sz val="12"/>
        <color theme="1"/>
        <rFont val="Franklin Gothic Book"/>
        <family val="2"/>
        <scheme val="minor"/>
      </rPr>
      <t>Refresh All</t>
    </r>
  </si>
  <si>
    <t>Linear Feet</t>
  </si>
  <si>
    <t>Edging - Other</t>
  </si>
  <si>
    <t xml:space="preserve">Edging - Plastic </t>
  </si>
  <si>
    <t xml:space="preserve">Edging - Metal </t>
  </si>
  <si>
    <t>Straw Mulch - Straw Max Seeding Straw</t>
  </si>
  <si>
    <t>Shredded Harwood Mulch - Delivery</t>
  </si>
  <si>
    <t xml:space="preserve">Native Seed - Grass Only (6oz/1000sf) </t>
  </si>
  <si>
    <t xml:space="preserve">Native Seed - Septic </t>
  </si>
  <si>
    <t>Native Seed - Savanna</t>
  </si>
  <si>
    <t xml:space="preserve">Native Seed - Mesic to Wet Pollinator Mix </t>
  </si>
  <si>
    <t>Native Seed - Pollinator Mesic to 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</si>
</sst>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\ #,##0_);[Red]\(&quot;$&quot;\ #,##0\)"/>
    <numFmt numFmtId="165" formatCode="&quot;$&quot;\ #,##0"/>
  </numFmts>
  <fonts count="37" x14ac:knownFonts="1">
    <font>
      <sz val="11"/>
      <color theme="1"/>
      <name val="Franklin Gothic Book"/>
      <family val="2"/>
      <scheme val="minor"/>
    </font>
    <font>
      <sz val="10"/>
      <color theme="1" tint="0.14999847407452621"/>
      <name val="Franklin Gothic Book"/>
      <family val="2"/>
      <scheme val="minor"/>
    </font>
    <font>
      <sz val="10"/>
      <color theme="1" tint="0.14999847407452621"/>
      <name val="Franklin Gothic Medium"/>
      <family val="2"/>
      <scheme val="major"/>
    </font>
    <font>
      <sz val="8"/>
      <color theme="1" tint="0.14999847407452621"/>
      <name val="Franklin Gothic Book"/>
      <family val="2"/>
      <scheme val="minor"/>
    </font>
    <font>
      <sz val="24"/>
      <color theme="1" tint="0.14999847407452621"/>
      <name val="Franklin Gothic Medium"/>
      <family val="2"/>
      <scheme val="major"/>
    </font>
    <font>
      <sz val="10"/>
      <color theme="1" tint="0.14999847407452621"/>
      <name val="Franklin Gothic Book"/>
      <family val="2"/>
    </font>
    <font>
      <sz val="16"/>
      <color theme="9" tint="-0.499984740745262"/>
      <name val="Franklin Gothic Book"/>
      <family val="2"/>
    </font>
    <font>
      <sz val="12"/>
      <color theme="7" tint="-0.749992370372631"/>
      <name val="Franklin Gothic Book"/>
      <family val="2"/>
    </font>
    <font>
      <sz val="12"/>
      <color theme="7" tint="-0.749992370372631"/>
      <name val="Franklin Gothic Demi"/>
      <family val="2"/>
    </font>
    <font>
      <sz val="14"/>
      <color theme="7" tint="-0.89999084444715716"/>
      <name val="Franklin Gothic Medium"/>
      <family val="2"/>
      <scheme val="major"/>
    </font>
    <font>
      <sz val="11"/>
      <color theme="7" tint="-0.749992370372631"/>
      <name val="Franklin Gothic Book"/>
      <family val="2"/>
      <scheme val="minor"/>
    </font>
    <font>
      <sz val="12"/>
      <color theme="7" tint="-0.749992370372631"/>
      <name val="Franklin Gothic Book"/>
      <family val="2"/>
      <scheme val="minor"/>
    </font>
    <font>
      <sz val="14"/>
      <color theme="7" tint="-0.749992370372631"/>
      <name val="Franklin Gothic Medium"/>
      <family val="2"/>
      <scheme val="major"/>
    </font>
    <font>
      <sz val="24"/>
      <color theme="1" tint="0.14999847407452621"/>
      <name val="Franklin Gothic Book"/>
      <family val="2"/>
      <scheme val="minor"/>
    </font>
    <font>
      <sz val="12"/>
      <color theme="7" tint="-0.749961851863155"/>
      <name val="Franklin Gothic Book"/>
      <family val="2"/>
      <scheme val="minor"/>
    </font>
    <font>
      <sz val="12"/>
      <color theme="1" tint="0.1499984740745262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 tint="0.14999847407452621"/>
      <name val="Franklin Gothic Book"/>
      <scheme val="minor"/>
    </font>
    <font>
      <b/>
      <sz val="12"/>
      <color theme="7" tint="-0.749992370372631"/>
      <name val="Franklin Gothic Book"/>
      <family val="2"/>
    </font>
    <font>
      <sz val="12"/>
      <color theme="6" tint="-0.499984740745262"/>
      <name val="Franklin Gothic Book"/>
      <family val="2"/>
      <scheme val="minor"/>
    </font>
    <font>
      <sz val="12"/>
      <color theme="6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36"/>
      <color theme="9" tint="-0.249977111117893"/>
      <name val="Franklin Gothic Book"/>
      <family val="2"/>
      <scheme val="minor"/>
    </font>
    <font>
      <sz val="36"/>
      <color theme="8" tint="-0.24994659260841701"/>
      <name val="Franklin Gothic Book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7" tint="-0.749992370372631"/>
      <name val="Franklin Gothic Book"/>
      <family val="2"/>
    </font>
    <font>
      <sz val="11"/>
      <color theme="7" tint="-0.749992370372631"/>
      <name val="Franklin Gothic Book"/>
      <family val="2"/>
    </font>
    <font>
      <sz val="11"/>
      <color theme="7" tint="-0.749961851863155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2"/>
      <color theme="7" tint="-0.749992370372631"/>
      <name val="Franklin Gothic Book"/>
      <family val="2"/>
      <scheme val="minor"/>
    </font>
    <font>
      <sz val="10.5"/>
      <color theme="7" tint="-0.749992370372631"/>
      <name val="Franklin Gothic Book"/>
      <family val="2"/>
      <scheme val="minor"/>
    </font>
    <font>
      <b/>
      <sz val="11"/>
      <color theme="1"/>
      <name val="Calibri"/>
      <family val="2"/>
    </font>
    <font>
      <b/>
      <sz val="10"/>
      <color theme="1" tint="0.14999847407452621"/>
      <name val="Franklin Gothic Book"/>
      <family val="2"/>
      <scheme val="minor"/>
    </font>
    <font>
      <b/>
      <sz val="14"/>
      <color theme="7" tint="-0.89999084444715716"/>
      <name val="Franklin Gothic Medium"/>
      <family val="2"/>
      <scheme val="major"/>
    </font>
    <font>
      <sz val="12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ck">
        <color theme="9" tint="-0.24994659260841701"/>
      </top>
      <bottom/>
      <diagonal/>
    </border>
    <border>
      <left/>
      <right/>
      <top style="thick">
        <color theme="8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/>
      <right/>
      <top style="thin">
        <color theme="8" tint="0.59996337778862885"/>
      </top>
      <bottom style="thin">
        <color theme="8" tint="0.59999389629810485"/>
      </bottom>
      <diagonal/>
    </border>
    <border>
      <left/>
      <right/>
      <top/>
      <bottom style="medium">
        <color theme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44" fontId="12" fillId="0" borderId="0" xfId="0" applyNumberFormat="1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44" fontId="11" fillId="0" borderId="0" xfId="0" applyNumberFormat="1" applyFont="1" applyAlignment="1">
      <alignment horizontal="left" vertical="center" indent="1"/>
    </xf>
    <xf numFmtId="44" fontId="0" fillId="0" borderId="0" xfId="0" applyNumberFormat="1"/>
    <xf numFmtId="0" fontId="0" fillId="0" borderId="0" xfId="0" applyAlignment="1">
      <alignment horizontal="left" indent="1"/>
    </xf>
    <xf numFmtId="0" fontId="14" fillId="0" borderId="0" xfId="0" applyFont="1" applyAlignment="1">
      <alignment horizontal="left" vertical="center" indent="1"/>
    </xf>
    <xf numFmtId="0" fontId="18" fillId="3" borderId="4" xfId="0" applyFont="1" applyFill="1" applyBorder="1" applyAlignment="1">
      <alignment horizontal="left" vertical="center" indent="1"/>
    </xf>
    <xf numFmtId="2" fontId="7" fillId="3" borderId="4" xfId="0" applyNumberFormat="1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left" vertical="center" indent="1"/>
    </xf>
    <xf numFmtId="0" fontId="18" fillId="8" borderId="6" xfId="0" applyFont="1" applyFill="1" applyBorder="1" applyAlignment="1">
      <alignment horizontal="left" vertical="center" indent="1"/>
    </xf>
    <xf numFmtId="0" fontId="18" fillId="3" borderId="8" xfId="0" applyFont="1" applyFill="1" applyBorder="1" applyAlignment="1">
      <alignment horizontal="left" vertical="center" indent="1"/>
    </xf>
    <xf numFmtId="164" fontId="7" fillId="3" borderId="0" xfId="0" applyNumberFormat="1" applyFont="1" applyFill="1" applyAlignment="1">
      <alignment horizontal="center" vertical="center"/>
    </xf>
    <xf numFmtId="0" fontId="18" fillId="3" borderId="10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1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2" fontId="1" fillId="7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/>
    <xf numFmtId="44" fontId="0" fillId="5" borderId="0" xfId="0" applyNumberFormat="1" applyFill="1"/>
    <xf numFmtId="0" fontId="0" fillId="9" borderId="12" xfId="0" applyFill="1" applyBorder="1" applyAlignment="1">
      <alignment horizontal="left"/>
    </xf>
    <xf numFmtId="44" fontId="0" fillId="9" borderId="12" xfId="0" applyNumberFormat="1" applyFill="1" applyBorder="1"/>
    <xf numFmtId="0" fontId="0" fillId="9" borderId="13" xfId="0" applyFill="1" applyBorder="1" applyAlignment="1">
      <alignment horizontal="left"/>
    </xf>
    <xf numFmtId="0" fontId="0" fillId="5" borderId="12" xfId="0" applyFill="1" applyBorder="1" applyAlignment="1">
      <alignment horizontal="right"/>
    </xf>
    <xf numFmtId="44" fontId="0" fillId="9" borderId="15" xfId="0" applyNumberFormat="1" applyFill="1" applyBorder="1"/>
    <xf numFmtId="0" fontId="0" fillId="5" borderId="12" xfId="0" applyFill="1" applyBorder="1"/>
    <xf numFmtId="0" fontId="22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vertical="top"/>
    </xf>
    <xf numFmtId="0" fontId="7" fillId="3" borderId="9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1" fillId="0" borderId="18" xfId="0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1" applyFont="1" applyAlignment="1">
      <alignment horizontal="center" vertical="center"/>
    </xf>
    <xf numFmtId="44" fontId="15" fillId="3" borderId="18" xfId="1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0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center" vertical="center"/>
    </xf>
    <xf numFmtId="0" fontId="18" fillId="3" borderId="0" xfId="0" applyFont="1" applyFill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2" fontId="7" fillId="2" borderId="0" xfId="0" applyNumberFormat="1" applyFont="1" applyFill="1" applyAlignment="1">
      <alignment horizontal="center" vertical="center"/>
    </xf>
    <xf numFmtId="0" fontId="18" fillId="8" borderId="21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18" fillId="3" borderId="21" xfId="0" applyFont="1" applyFill="1" applyBorder="1" applyAlignment="1">
      <alignment horizontal="left" vertical="center" indent="1"/>
    </xf>
    <xf numFmtId="0" fontId="7" fillId="3" borderId="2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0" fontId="18" fillId="2" borderId="25" xfId="0" applyFont="1" applyFill="1" applyBorder="1" applyAlignment="1">
      <alignment horizontal="left" vertical="center" indent="1"/>
    </xf>
    <xf numFmtId="0" fontId="7" fillId="2" borderId="25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65" fontId="8" fillId="2" borderId="0" xfId="0" applyNumberFormat="1" applyFont="1" applyFill="1" applyAlignment="1">
      <alignment horizontal="left" vertical="center" indent="1"/>
    </xf>
    <xf numFmtId="0" fontId="30" fillId="6" borderId="8" xfId="0" applyFont="1" applyFill="1" applyBorder="1" applyAlignment="1">
      <alignment horizontal="left" vertical="center" indent="1"/>
    </xf>
    <xf numFmtId="0" fontId="30" fillId="6" borderId="0" xfId="0" applyFont="1" applyFill="1" applyAlignment="1">
      <alignment horizontal="left" vertical="center" indent="1"/>
    </xf>
    <xf numFmtId="0" fontId="10" fillId="6" borderId="9" xfId="0" applyFont="1" applyFill="1" applyBorder="1" applyAlignment="1">
      <alignment horizontal="left" vertical="center" indent="1"/>
    </xf>
    <xf numFmtId="0" fontId="11" fillId="6" borderId="8" xfId="0" applyFont="1" applyFill="1" applyBorder="1" applyAlignment="1">
      <alignment horizontal="left" vertical="center" indent="1"/>
    </xf>
    <xf numFmtId="44" fontId="10" fillId="6" borderId="0" xfId="0" applyNumberFormat="1" applyFont="1" applyFill="1" applyAlignment="1">
      <alignment horizontal="left" vertical="center" indent="1"/>
    </xf>
    <xf numFmtId="44" fontId="7" fillId="6" borderId="0" xfId="0" applyNumberFormat="1" applyFont="1" applyFill="1" applyAlignment="1">
      <alignment horizontal="left" vertical="center" indent="1"/>
    </xf>
    <xf numFmtId="164" fontId="8" fillId="6" borderId="9" xfId="0" applyNumberFormat="1" applyFont="1" applyFill="1" applyBorder="1" applyAlignment="1">
      <alignment horizontal="left" vertical="center" indent="1"/>
    </xf>
    <xf numFmtId="0" fontId="31" fillId="6" borderId="8" xfId="0" applyFont="1" applyFill="1" applyBorder="1" applyAlignment="1">
      <alignment horizontal="left" vertical="center"/>
    </xf>
    <xf numFmtId="44" fontId="11" fillId="6" borderId="0" xfId="0" applyNumberFormat="1" applyFont="1" applyFill="1" applyAlignment="1">
      <alignment horizontal="left" vertical="center" indent="1"/>
    </xf>
    <xf numFmtId="44" fontId="11" fillId="6" borderId="9" xfId="0" applyNumberFormat="1" applyFont="1" applyFill="1" applyBorder="1" applyAlignment="1">
      <alignment horizontal="left" vertical="center" indent="1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right" vertical="center"/>
    </xf>
    <xf numFmtId="0" fontId="11" fillId="6" borderId="10" xfId="0" applyFont="1" applyFill="1" applyBorder="1" applyAlignment="1">
      <alignment horizontal="left" vertical="center" indent="1"/>
    </xf>
    <xf numFmtId="0" fontId="11" fillId="6" borderId="4" xfId="0" applyFont="1" applyFill="1" applyBorder="1" applyAlignment="1">
      <alignment horizontal="right" vertical="center"/>
    </xf>
    <xf numFmtId="44" fontId="11" fillId="6" borderId="11" xfId="0" applyNumberFormat="1" applyFont="1" applyFill="1" applyBorder="1" applyAlignment="1">
      <alignment horizontal="left" vertical="center" indent="1"/>
    </xf>
    <xf numFmtId="0" fontId="0" fillId="0" borderId="0" xfId="0" applyNumberFormat="1"/>
    <xf numFmtId="0" fontId="0" fillId="5" borderId="0" xfId="0" applyNumberFormat="1" applyFill="1"/>
    <xf numFmtId="0" fontId="0" fillId="9" borderId="12" xfId="0" applyNumberFormat="1" applyFill="1" applyBorder="1"/>
    <xf numFmtId="0" fontId="0" fillId="9" borderId="14" xfId="0" applyNumberFormat="1" applyFill="1" applyBorder="1"/>
    <xf numFmtId="0" fontId="0" fillId="10" borderId="0" xfId="0" applyFill="1" applyAlignment="1">
      <alignment horizontal="center"/>
    </xf>
    <xf numFmtId="0" fontId="0" fillId="10" borderId="0" xfId="0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1" borderId="0" xfId="0" applyFill="1" applyAlignment="1">
      <alignment horizontal="center" wrapText="1"/>
    </xf>
    <xf numFmtId="0" fontId="32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32" fillId="2" borderId="0" xfId="0" applyFont="1" applyFill="1"/>
    <xf numFmtId="0" fontId="0" fillId="0" borderId="0" xfId="0" applyFill="1"/>
    <xf numFmtId="0" fontId="0" fillId="3" borderId="26" xfId="0" applyFill="1" applyBorder="1"/>
    <xf numFmtId="0" fontId="0" fillId="2" borderId="26" xfId="0" applyFill="1" applyBorder="1"/>
    <xf numFmtId="0" fontId="0" fillId="14" borderId="26" xfId="0" applyFill="1" applyBorder="1"/>
    <xf numFmtId="0" fontId="0" fillId="11" borderId="26" xfId="0" applyFill="1" applyBorder="1"/>
    <xf numFmtId="0" fontId="23" fillId="2" borderId="2" xfId="0" applyFont="1" applyFill="1" applyBorder="1" applyAlignment="1">
      <alignment horizontal="left" wrapText="1"/>
    </xf>
    <xf numFmtId="0" fontId="27" fillId="3" borderId="22" xfId="0" applyFont="1" applyFill="1" applyBorder="1" applyAlignment="1">
      <alignment horizontal="left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27" fillId="3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1" fillId="9" borderId="0" xfId="0" applyFont="1" applyFill="1" applyAlignment="1">
      <alignment horizontal="center" vertical="center"/>
    </xf>
    <xf numFmtId="0" fontId="33" fillId="9" borderId="0" xfId="0" applyFont="1" applyFill="1" applyAlignment="1">
      <alignment horizontal="center" vertical="center"/>
    </xf>
    <xf numFmtId="0" fontId="34" fillId="4" borderId="5" xfId="0" applyFont="1" applyFill="1" applyBorder="1" applyAlignment="1">
      <alignment horizontal="left" vertical="center"/>
    </xf>
    <xf numFmtId="0" fontId="34" fillId="4" borderId="6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6" fillId="9" borderId="21" xfId="0" applyFont="1" applyFill="1" applyBorder="1" applyAlignment="1">
      <alignment horizontal="center" vertical="center" wrapText="1"/>
    </xf>
    <xf numFmtId="0" fontId="36" fillId="9" borderId="24" xfId="0" applyFont="1" applyFill="1" applyBorder="1" applyAlignment="1">
      <alignment horizontal="center" vertical="center" wrapText="1"/>
    </xf>
    <xf numFmtId="0" fontId="36" fillId="9" borderId="8" xfId="0" applyFont="1" applyFill="1" applyBorder="1" applyAlignment="1">
      <alignment horizontal="center" vertical="center" wrapText="1"/>
    </xf>
    <xf numFmtId="0" fontId="36" fillId="9" borderId="9" xfId="0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center" vertical="center" wrapText="1"/>
    </xf>
    <xf numFmtId="0" fontId="36" fillId="9" borderId="11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right" vertical="center" indent="1"/>
    </xf>
    <xf numFmtId="0" fontId="18" fillId="8" borderId="5" xfId="0" applyFont="1" applyFill="1" applyBorder="1" applyAlignment="1">
      <alignment horizontal="right" vertical="center" indent="1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11" fillId="15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indent="1"/>
    </xf>
    <xf numFmtId="44" fontId="11" fillId="0" borderId="0" xfId="0" applyNumberFormat="1" applyFont="1" applyFill="1" applyAlignment="1">
      <alignment horizontal="left" vertical="center" indent="1"/>
    </xf>
    <xf numFmtId="0" fontId="30" fillId="3" borderId="19" xfId="0" applyFont="1" applyFill="1" applyBorder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166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horizontal="right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border>
        <left style="thin">
          <color theme="5"/>
        </left>
        <right style="thin">
          <color theme="5"/>
        </right>
        <top style="thin">
          <color theme="5"/>
        </top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border>
        <left/>
        <top/>
        <bottom/>
        <vertical/>
      </border>
    </dxf>
    <dxf>
      <border>
        <left/>
        <top/>
        <bottom/>
        <vertical/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horizontal="right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border>
        <left style="thin">
          <color theme="5"/>
        </left>
        <right style="thin">
          <color theme="5"/>
        </right>
        <top style="thin">
          <color theme="5"/>
        </top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border>
        <left/>
        <top/>
        <bottom/>
        <vertical/>
      </border>
    </dxf>
    <dxf>
      <border>
        <left/>
        <top/>
        <bottom/>
        <vertical/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theme="9" tint="0.79998168889431442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horizontal="right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border>
        <left style="thin">
          <color theme="5"/>
        </left>
        <right style="thin">
          <color theme="5"/>
        </right>
        <top style="thin">
          <color theme="5"/>
        </top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border>
        <left/>
        <top/>
        <bottom/>
        <vertical/>
      </border>
    </dxf>
    <dxf>
      <border>
        <left/>
        <top/>
        <bottom/>
        <vertical/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61851863155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 patternType="solid">
          <fgColor indexed="64"/>
          <bgColor theme="7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7"/>
        </patternFill>
      </fill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left/>
        <top/>
        <bottom/>
        <vertical/>
      </border>
    </dxf>
    <dxf>
      <border>
        <left/>
        <top/>
        <bottom/>
        <vertical/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bottom style="thin">
          <color theme="5"/>
        </bottom>
      </border>
    </dxf>
    <dxf>
      <border>
        <left style="thin">
          <color theme="5"/>
        </left>
        <right style="thin">
          <color theme="5"/>
        </right>
        <top style="thin">
          <color theme="5"/>
        </top>
      </border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right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fill>
        <patternFill patternType="none">
          <fgColor theme="9" tint="0.79998168889431442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fill>
        <patternFill patternType="none">
          <fgColor theme="9" tint="0.79998168889431442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749992370372631"/>
        <name val="Franklin Gothic Book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theme="9" tint="0.79998168889431442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7" tint="-0.749992370372631"/>
        <name val="Franklin Gothic Medium"/>
        <family val="2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color auto="1"/>
      </font>
      <border>
        <top style="thin">
          <color theme="8"/>
        </top>
      </border>
    </dxf>
    <dxf>
      <font>
        <b val="0"/>
        <i val="0"/>
        <color auto="1"/>
      </font>
      <fill>
        <patternFill>
          <bgColor theme="8" tint="0.39994506668294322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249977111117893"/>
      </font>
      <fill>
        <patternFill>
          <bgColor theme="8" tint="0.79998168889431442"/>
        </patternFill>
      </fill>
      <border diagonalUp="0" diagonalDown="0">
        <left/>
        <right/>
        <top style="thin">
          <color theme="8" tint="0.59996337778862885"/>
        </top>
        <bottom style="thin">
          <color theme="8" tint="0.59996337778862885"/>
        </bottom>
        <vertical/>
        <horizontal style="thin">
          <color theme="8" tint="0.59996337778862885"/>
        </horizontal>
      </border>
    </dxf>
    <dxf>
      <font>
        <b val="0"/>
        <i val="0"/>
        <color auto="1"/>
      </font>
      <border>
        <top style="thin">
          <color theme="8"/>
        </top>
      </border>
    </dxf>
    <dxf>
      <font>
        <b val="0"/>
        <i val="0"/>
        <color auto="1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6" tint="0.79998168889431442"/>
        </patternFill>
      </fill>
      <border diagonalUp="0" diagonalDown="0">
        <left/>
        <right/>
        <top style="thin">
          <color theme="6" tint="0.39994506668294322"/>
        </top>
        <bottom style="thin">
          <color theme="6" tint="0.39994506668294322"/>
        </bottom>
        <vertical/>
        <horizontal style="thin">
          <color theme="6" tint="0.39994506668294322"/>
        </horizontal>
      </border>
    </dxf>
    <dxf>
      <font>
        <b/>
        <color theme="1"/>
      </font>
    </dxf>
    <dxf>
      <font>
        <b val="0"/>
        <i val="0"/>
        <color theme="1"/>
      </font>
      <fill>
        <patternFill patternType="solid">
          <fgColor theme="5" tint="0.79998168889431442"/>
          <bgColor theme="5" tint="0.79998168889431442"/>
        </patternFill>
      </fill>
    </dxf>
    <dxf>
      <border>
        <top style="thin">
          <color theme="9" tint="0.79998168889431442"/>
        </top>
      </border>
    </dxf>
    <dxf>
      <border>
        <top style="thin">
          <color theme="9" tint="0.79998168889431442"/>
        </top>
      </border>
    </dxf>
    <dxf>
      <font>
        <b val="0"/>
        <i val="0"/>
      </font>
    </dxf>
    <dxf>
      <font>
        <b/>
        <color theme="1"/>
      </font>
    </dxf>
    <dxf>
      <font>
        <b val="0"/>
        <i val="0"/>
        <color theme="1"/>
      </font>
      <fill>
        <patternFill patternType="solid">
          <fgColor theme="9" tint="0.79998168889431442"/>
          <bgColor theme="9" tint="0.79998168889431442"/>
        </patternFill>
      </fill>
      <border>
        <top style="thin">
          <color theme="9" tint="0.59999389629810485"/>
        </top>
        <bottom style="thin">
          <color theme="9" tint="0.59999389629810485"/>
        </bottom>
      </border>
    </dxf>
    <dxf>
      <border>
        <right style="thin">
          <color theme="5"/>
        </right>
      </border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i val="0"/>
        <color auto="1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5" tint="0.79998168889431442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</dxfs>
  <tableStyles count="3" defaultTableStyle="TableStyleMedium2" defaultPivotStyle="PivotStyleLight16">
    <tableStyle name="PivotStyleLight14 2" table="0" count="11" xr9:uid="{00000000-0011-0000-FFFF-FFFF00000000}">
      <tableStyleElement type="wholeTable" dxfId="165"/>
      <tableStyleElement type="headerRow" dxfId="164"/>
      <tableStyleElement type="totalRow" dxfId="163"/>
      <tableStyleElement type="firstColumn" dxfId="162"/>
      <tableStyleElement type="firstSubtotalRow" dxfId="161"/>
      <tableStyleElement type="secondSubtotalRow" dxfId="160"/>
      <tableStyleElement type="firstColumnSubheading" dxfId="159"/>
      <tableStyleElement type="secondColumnSubheading" dxfId="158"/>
      <tableStyleElement type="thirdColumnSubheading" dxfId="157"/>
      <tableStyleElement type="firstRowSubheading" dxfId="156"/>
      <tableStyleElement type="secondRowSubheading" dxfId="155"/>
    </tableStyle>
    <tableStyle name="TableStyleLight7 2" pivot="0" count="3" xr9:uid="{00000000-0011-0000-FFFF-FFFF01000000}">
      <tableStyleElement type="wholeTable" dxfId="154"/>
      <tableStyleElement type="headerRow" dxfId="153"/>
      <tableStyleElement type="totalRow" dxfId="152"/>
    </tableStyle>
    <tableStyle name="TableStyleLight7 2 2" pivot="0" count="3" xr9:uid="{BC13EA45-0086-4C99-87AA-0492EFC25CD6}">
      <tableStyleElement type="wholeTable" dxfId="151"/>
      <tableStyleElement type="headerRow" dxfId="150"/>
      <tableStyleElement type="totalRow" dxfId="149"/>
    </tableStyle>
  </tableStyles>
  <colors>
    <mruColors>
      <color rgb="FFB5D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255584</xdr:colOff>
      <xdr:row>11</xdr:row>
      <xdr:rowOff>9524</xdr:rowOff>
    </xdr:from>
    <xdr:to>
      <xdr:col>10</xdr:col>
      <xdr:colOff>0</xdr:colOff>
      <xdr:row>21</xdr:row>
      <xdr:rowOff>6350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1F0DBF-5601-9343-1EB4-0343B4E5B1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69" t="7130" r="169" b="13638"/>
        <a:stretch>
          <a:fillRect/>
        </a:stretch>
      </xdr:blipFill>
      <xdr:spPr>
        <a:xfrm>
          <a:off x="4256084" y="3076574"/>
          <a:ext cx="5630866" cy="3810001"/>
        </a:xfrm>
        <a:prstGeom prst="rect">
          <a:avLst/>
        </a:prstGeom>
      </xdr:spPr>
    </xdr:pic>
    <xdr:clientData/>
  </xdr:twoCellAnchor>
  <xdr:oneCellAnchor>
    <xdr:from>
      <xdr:col>5</xdr:col>
      <xdr:colOff>1095375</xdr:colOff>
      <xdr:row>14</xdr:row>
      <xdr:rowOff>57150</xdr:rowOff>
    </xdr:from>
    <xdr:ext cx="2771336" cy="2522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07DB75-4EC4-A479-34ED-3D2BC7BB9D90}"/>
            </a:ext>
          </a:extLst>
        </xdr:cNvPr>
        <xdr:cNvSpPr txBox="1"/>
      </xdr:nvSpPr>
      <xdr:spPr>
        <a:xfrm>
          <a:off x="5095875" y="4267200"/>
          <a:ext cx="2771336" cy="252249"/>
        </a:xfrm>
        <a:prstGeom prst="rect">
          <a:avLst/>
        </a:prstGeom>
        <a:solidFill>
          <a:schemeClr val="accent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0">
              <a:solidFill>
                <a:schemeClr val="tx1">
                  <a:lumMod val="50000"/>
                  <a:lumOff val="50000"/>
                </a:schemeClr>
              </a:solidFill>
            </a:rPr>
            <a:t>INSERT PROJECT PLAN SHEET IMAGE HERE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25.354878819446" createdVersion="8" refreshedVersion="8" minRefreshableVersion="3" recordCount="32" xr:uid="{6D2812E2-45A7-40E9-8F2D-53CEB5EA3A0B}">
  <cacheSource type="worksheet">
    <worksheetSource name="TBL_MonthlyExpenses"/>
  </cacheSource>
  <cacheFields count="6">
    <cacheField name="Description" numFmtId="0">
      <sharedItems count="48">
        <s v="Equipment Rental (Sod Cutter)"/>
        <s v="Equipment Rental (tiller)"/>
        <s v="Solarization (Plastic)"/>
        <s v="Perennial Plant Plugs"/>
        <s v="Perennial Plant 4&quot; Pots "/>
        <s v="Perennial Plant 1 Gallon "/>
        <s v="Shrubs #1 or #2 Gallon "/>
        <s v="Trees #2 Gallon "/>
        <s v="Trees # 5 Gallon "/>
        <s v="Signature Plant Kit"/>
        <s v="L2L Pocket Planting "/>
        <s v="L2L Part Shade Seed &amp; Plants "/>
        <s v="L2L Pollinator Seed &amp; Plants"/>
        <s v="Garden Kit 72 Plants - Plugs"/>
        <s v="Garden Kit 18 plants- 4' Pots "/>
        <s v="Native Seed - Pollinator Mesic to Dry"/>
        <s v="Native Seed - Mesic to Wet Pollinator Mix "/>
        <s v="Native Seed - Savanna"/>
        <s v="Native Seed - Septic "/>
        <s v="Native Seed- Pioneer"/>
        <s v="Native Seed - Grass Only (6oz/1000sf) "/>
        <s v="Shredded Harwood Mulch "/>
        <s v="Shredded Harwood Mulch - Delivery"/>
        <s v="Erosion Control Blanket w/ sod staples "/>
        <s v="Straw Mulch - Straw Max Seeding Straw"/>
        <s v="Edging - Metal "/>
        <s v="Edging - Plastic "/>
        <s v="Edging - Other"/>
        <s v="Native Seed- Pollinator Mesic to Dry" u="1"/>
        <s v="Native Seed-Mesic to Wet Pollinator Mix " u="1"/>
        <s v="Native Seed- Savanna" u="1"/>
        <s v="Native Seed- Septic " u="1"/>
        <s v="Native Seed- Grass Only (6oz/1000sf) " u="1"/>
        <s v="Shredded Harwood Mulch-Delivery" u="1"/>
        <s v="Straw Mulch- Straw Max Seeding Straw" u="1"/>
        <s v="Edging- metal " u="1"/>
        <s v="Edging- plastic " u="1"/>
        <s v="Native Seed- Economy" u="1"/>
        <s v="Garden Kit 72 plants- Blazing Star " u="1"/>
        <s v="Garden Kit 18 plants - Blazing Star " u="1"/>
        <s v="Signature Plant Kit- MNL " u="1"/>
        <s v="Lawns To Legumes Pocket Planting - MNL " u="1"/>
        <s v="Lawns To Legumes Part Shade Seed &amp; Plants - MNL " u="1"/>
        <s v="Lawns To Legumes Pollinator Seed &amp; Plants- MNL " u="1"/>
        <s v="TOTAL" u="1"/>
        <s v="Sheet Mulching (Cardboard)" u="1"/>
        <s v="Contractor " u="1"/>
        <s v="Home Owner Match " u="1"/>
      </sharedItems>
    </cacheField>
    <cacheField name="Category" numFmtId="0">
      <sharedItems containsBlank="1" count="5">
        <s v="Site Prep "/>
        <s v="Plants"/>
        <s v="Seed "/>
        <s v="Materials"/>
        <m u="1"/>
      </sharedItems>
    </cacheField>
    <cacheField name="Unit Cost" numFmtId="44">
      <sharedItems containsSemiMixedTypes="0" containsString="0" containsNumber="1" minValue="0" maxValue="418.99"/>
    </cacheField>
    <cacheField name="Unit Measure " numFmtId="0">
      <sharedItems containsBlank="1"/>
    </cacheField>
    <cacheField name="Quantitiy " numFmtId="0">
      <sharedItems containsString="0" containsBlank="1" containsNumber="1" containsInteger="1" minValue="5" maxValue="5"/>
    </cacheField>
    <cacheField name="Projected cost" numFmtId="44">
      <sharedItems containsSemiMixedTypes="0" containsString="0" containsNumber="1" containsInteger="1" minValue="0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x v="0"/>
    <n v="120"/>
    <s v="4 Hours "/>
    <m/>
    <n v="0"/>
  </r>
  <r>
    <x v="1"/>
    <x v="0"/>
    <n v="120"/>
    <s v="4 Hours "/>
    <m/>
    <n v="0"/>
  </r>
  <r>
    <x v="2"/>
    <x v="0"/>
    <n v="11.99"/>
    <s v="4'x 100' Roll"/>
    <m/>
    <n v="0"/>
  </r>
  <r>
    <x v="3"/>
    <x v="1"/>
    <n v="14"/>
    <s v="6-pack "/>
    <m/>
    <n v="0"/>
  </r>
  <r>
    <x v="4"/>
    <x v="1"/>
    <n v="8"/>
    <s v="EA"/>
    <m/>
    <n v="0"/>
  </r>
  <r>
    <x v="5"/>
    <x v="1"/>
    <n v="12.95"/>
    <s v="EA"/>
    <m/>
    <n v="0"/>
  </r>
  <r>
    <x v="6"/>
    <x v="1"/>
    <n v="25"/>
    <s v="EA"/>
    <m/>
    <n v="0"/>
  </r>
  <r>
    <x v="7"/>
    <x v="1"/>
    <n v="28"/>
    <s v="EA"/>
    <m/>
    <n v="0"/>
  </r>
  <r>
    <x v="8"/>
    <x v="1"/>
    <n v="110"/>
    <s v="EA"/>
    <m/>
    <n v="0"/>
  </r>
  <r>
    <x v="9"/>
    <x v="1"/>
    <n v="114"/>
    <s v="Kit"/>
    <m/>
    <n v="0"/>
  </r>
  <r>
    <x v="10"/>
    <x v="1"/>
    <n v="386"/>
    <s v="200 SF Bundle"/>
    <m/>
    <n v="0"/>
  </r>
  <r>
    <x v="11"/>
    <x v="1"/>
    <n v="376"/>
    <s v="1,000 SF Bundle"/>
    <m/>
    <n v="0"/>
  </r>
  <r>
    <x v="12"/>
    <x v="1"/>
    <n v="376"/>
    <s v="1,000 SF Bundle"/>
    <m/>
    <n v="0"/>
  </r>
  <r>
    <x v="13"/>
    <x v="1"/>
    <n v="169"/>
    <s v="Kit"/>
    <m/>
    <n v="0"/>
  </r>
  <r>
    <x v="14"/>
    <x v="1"/>
    <n v="112"/>
    <s v="Kit"/>
    <m/>
    <n v="0"/>
  </r>
  <r>
    <x v="15"/>
    <x v="2"/>
    <n v="0"/>
    <s v="500 SF"/>
    <m/>
    <n v="0"/>
  </r>
  <r>
    <x v="16"/>
    <x v="2"/>
    <n v="0"/>
    <s v="500 SF"/>
    <m/>
    <n v="0"/>
  </r>
  <r>
    <x v="17"/>
    <x v="2"/>
    <n v="0"/>
    <s v="500 SF"/>
    <m/>
    <n v="0"/>
  </r>
  <r>
    <x v="18"/>
    <x v="2"/>
    <n v="0"/>
    <s v="1000 SF"/>
    <m/>
    <n v="0"/>
  </r>
  <r>
    <x v="19"/>
    <x v="2"/>
    <n v="0"/>
    <s v="500 SF"/>
    <m/>
    <n v="0"/>
  </r>
  <r>
    <x v="20"/>
    <x v="2"/>
    <n v="0"/>
    <s v="500 SF"/>
    <m/>
    <n v="0"/>
  </r>
  <r>
    <x v="21"/>
    <x v="3"/>
    <n v="32.99"/>
    <s v="CY"/>
    <m/>
    <n v="0"/>
  </r>
  <r>
    <x v="21"/>
    <x v="3"/>
    <n v="4.99"/>
    <s v="Bag"/>
    <m/>
    <n v="0"/>
  </r>
  <r>
    <x v="21"/>
    <x v="3"/>
    <n v="418.99"/>
    <s v="Pallet"/>
    <m/>
    <n v="0"/>
  </r>
  <r>
    <x v="21"/>
    <x v="3"/>
    <n v="139.99"/>
    <s v="CY Tote"/>
    <m/>
    <n v="0"/>
  </r>
  <r>
    <x v="22"/>
    <x v="3"/>
    <n v="200"/>
    <s v="LS"/>
    <m/>
    <n v="0"/>
  </r>
  <r>
    <x v="23"/>
    <x v="3"/>
    <n v="159.99"/>
    <s v="922 SF"/>
    <m/>
    <n v="0"/>
  </r>
  <r>
    <x v="23"/>
    <x v="3"/>
    <n v="70"/>
    <s v="450 SF"/>
    <m/>
    <n v="0"/>
  </r>
  <r>
    <x v="24"/>
    <x v="3"/>
    <n v="14.99"/>
    <s v="500 SF "/>
    <m/>
    <n v="0"/>
  </r>
  <r>
    <x v="25"/>
    <x v="3"/>
    <n v="10"/>
    <s v="LF"/>
    <m/>
    <n v="0"/>
  </r>
  <r>
    <x v="26"/>
    <x v="3"/>
    <n v="40"/>
    <s v="40 LF"/>
    <m/>
    <n v="0"/>
  </r>
  <r>
    <x v="27"/>
    <x v="3"/>
    <n v="10"/>
    <m/>
    <n v="5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10C9DC-0A6B-459A-8C68-BD3F0B6CE357}" name="PivotTable4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ummary of Expenses ">
  <location ref="A4:C37" firstHeaderRow="0" firstDataRow="1" firstDataCol="1"/>
  <pivotFields count="6">
    <pivotField axis="axisRow" showAll="0" defaultSubtotal="0">
      <items count="48">
        <item m="1" x="46"/>
        <item m="1" x="35"/>
        <item m="1" x="36"/>
        <item x="0"/>
        <item x="1"/>
        <item x="23"/>
        <item m="1" x="39"/>
        <item m="1" x="38"/>
        <item m="1" x="47"/>
        <item m="1" x="42"/>
        <item m="1" x="41"/>
        <item m="1" x="43"/>
        <item m="1" x="37"/>
        <item x="19"/>
        <item m="1" x="28"/>
        <item m="1" x="30"/>
        <item m="1" x="31"/>
        <item m="1" x="29"/>
        <item x="5"/>
        <item x="4"/>
        <item x="3"/>
        <item m="1" x="45"/>
        <item x="21"/>
        <item x="6"/>
        <item m="1" x="40"/>
        <item x="2"/>
        <item m="1" x="34"/>
        <item m="1" x="44"/>
        <item x="8"/>
        <item x="7"/>
        <item x="9"/>
        <item x="10"/>
        <item x="11"/>
        <item x="12"/>
        <item m="1" x="33"/>
        <item x="13"/>
        <item x="14"/>
        <item m="1" x="32"/>
        <item x="15"/>
        <item x="16"/>
        <item x="17"/>
        <item x="18"/>
        <item x="20"/>
        <item x="22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 defaultSubtotal="0">
      <items count="5">
        <item x="3"/>
        <item x="1"/>
        <item x="2"/>
        <item x="0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numFmtId="44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33">
    <i>
      <x/>
    </i>
    <i r="1">
      <x v="5"/>
    </i>
    <i r="1">
      <x v="22"/>
    </i>
    <i r="1">
      <x v="43"/>
    </i>
    <i r="1">
      <x v="44"/>
    </i>
    <i r="1">
      <x v="45"/>
    </i>
    <i r="1">
      <x v="46"/>
    </i>
    <i r="1">
      <x v="47"/>
    </i>
    <i>
      <x v="1"/>
    </i>
    <i r="1">
      <x v="18"/>
    </i>
    <i r="1">
      <x v="19"/>
    </i>
    <i r="1">
      <x v="20"/>
    </i>
    <i r="1">
      <x v="23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>
      <x v="2"/>
    </i>
    <i r="1">
      <x v="13"/>
    </i>
    <i r="1">
      <x v="38"/>
    </i>
    <i r="1">
      <x v="39"/>
    </i>
    <i r="1">
      <x v="40"/>
    </i>
    <i r="1">
      <x v="41"/>
    </i>
    <i r="1">
      <x v="42"/>
    </i>
    <i>
      <x v="3"/>
    </i>
    <i r="1">
      <x v="3"/>
    </i>
    <i r="1">
      <x v="4"/>
    </i>
    <i r="1"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 Quantitiy " fld="4" baseField="0" baseItem="0"/>
    <dataField name="Estimated cost" fld="5" baseField="0" baseItem="0" numFmtId="44"/>
  </dataFields>
  <formats count="27">
    <format dxfId="137">
      <pivotArea field="1" type="button" dataOnly="0" labelOnly="1" outline="0" axis="axisRow" fieldPosition="0"/>
    </format>
    <format dxfId="1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4">
      <pivotArea collapsedLevelsAreSubtotals="1" fieldPosition="0">
        <references count="1">
          <reference field="1" count="1">
            <x v="0"/>
          </reference>
        </references>
      </pivotArea>
    </format>
    <format dxfId="133">
      <pivotArea dataOnly="0" labelOnly="1" fieldPosition="0">
        <references count="1">
          <reference field="1" count="1">
            <x v="0"/>
          </reference>
        </references>
      </pivotArea>
    </format>
    <format dxfId="132">
      <pivotArea collapsedLevelsAreSubtotals="1" fieldPosition="0">
        <references count="1">
          <reference field="1" count="1">
            <x v="1"/>
          </reference>
        </references>
      </pivotArea>
    </format>
    <format dxfId="131">
      <pivotArea dataOnly="0" labelOnly="1" fieldPosition="0">
        <references count="1">
          <reference field="1" count="1">
            <x v="1"/>
          </reference>
        </references>
      </pivotArea>
    </format>
    <format dxfId="130">
      <pivotArea collapsedLevelsAreSubtotals="1" fieldPosition="0">
        <references count="1">
          <reference field="1" count="1">
            <x v="2"/>
          </reference>
        </references>
      </pivotArea>
    </format>
    <format dxfId="129">
      <pivotArea dataOnly="0" labelOnly="1" fieldPosition="0">
        <references count="1">
          <reference field="1" count="1">
            <x v="2"/>
          </reference>
        </references>
      </pivotArea>
    </format>
    <format dxfId="128">
      <pivotArea collapsedLevelsAreSubtotals="1" fieldPosition="0">
        <references count="1">
          <reference field="1" count="1">
            <x v="3"/>
          </reference>
        </references>
      </pivotArea>
    </format>
    <format dxfId="127">
      <pivotArea dataOnly="0" labelOnly="1" fieldPosition="0">
        <references count="1">
          <reference field="1" count="1">
            <x v="3"/>
          </reference>
        </references>
      </pivotArea>
    </format>
    <format dxfId="126">
      <pivotArea grandRow="1" outline="0" collapsedLevelsAreSubtotals="1" fieldPosition="0"/>
    </format>
    <format dxfId="125">
      <pivotArea dataOnly="0" labelOnly="1" grandRow="1" outline="0" fieldPosition="0"/>
    </format>
    <format dxfId="124">
      <pivotArea dataOnly="0" labelOnly="1" fieldPosition="0">
        <references count="1">
          <reference field="1" count="1">
            <x v="0"/>
          </reference>
        </references>
      </pivotArea>
    </format>
    <format dxfId="123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122">
      <pivotArea dataOnly="0" labelOnly="1" fieldPosition="0">
        <references count="1">
          <reference field="1" count="1">
            <x v="1"/>
          </reference>
        </references>
      </pivotArea>
    </format>
    <format dxfId="121">
      <pivotArea collapsedLevelsAreSubtotals="1" fieldPosition="0">
        <references count="2">
          <reference field="4294967294" count="1" selected="0">
            <x v="1"/>
          </reference>
          <reference field="1" count="1">
            <x v="1"/>
          </reference>
        </references>
      </pivotArea>
    </format>
    <format dxfId="120">
      <pivotArea collapsedLevelsAreSubtotals="1" fieldPosition="0">
        <references count="1">
          <reference field="1" count="1">
            <x v="2"/>
          </reference>
        </references>
      </pivotArea>
    </format>
    <format dxfId="119">
      <pivotArea dataOnly="0" labelOnly="1" fieldPosition="0">
        <references count="1">
          <reference field="1" count="1">
            <x v="2"/>
          </reference>
        </references>
      </pivotArea>
    </format>
    <format dxfId="118">
      <pivotArea collapsedLevelsAreSubtotals="1" fieldPosition="0">
        <references count="1">
          <reference field="1" count="1">
            <x v="3"/>
          </reference>
        </references>
      </pivotArea>
    </format>
    <format dxfId="117">
      <pivotArea dataOnly="0" labelOnly="1" fieldPosition="0">
        <references count="1">
          <reference field="1" count="1">
            <x v="3"/>
          </reference>
        </references>
      </pivotArea>
    </format>
    <format dxfId="116">
      <pivotArea collapsedLevelsAreSubtotals="1" fieldPosition="0">
        <references count="1">
          <reference field="1" count="1">
            <x v="0"/>
          </reference>
        </references>
      </pivotArea>
    </format>
    <format dxfId="115">
      <pivotArea dataOnly="0" labelOnly="1" fieldPosition="0">
        <references count="1">
          <reference field="1" count="1">
            <x v="0"/>
          </reference>
        </references>
      </pivotArea>
    </format>
    <format dxfId="114">
      <pivotArea collapsedLevelsAreSubtotals="1" fieldPosition="0">
        <references count="1">
          <reference field="1" count="1">
            <x v="0"/>
          </reference>
        </references>
      </pivotArea>
    </format>
    <format dxfId="113">
      <pivotArea dataOnly="0" labelOnly="1" fieldPosition="0">
        <references count="1">
          <reference field="1" count="1">
            <x v="0"/>
          </reference>
        </references>
      </pivotArea>
    </format>
    <format dxfId="112">
      <pivotArea field="1" type="button" dataOnly="0" labelOnly="1" outline="0" axis="axisRow" fieldPosition="0"/>
    </format>
    <format dxfId="1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MonthlyExpenses" displayName="TBL_MonthlyExpenses" ref="C12:H44" headerRowDxfId="148" dataDxfId="147">
  <tableColumns count="6">
    <tableColumn id="1" xr3:uid="{00000000-0010-0000-0000-000001000000}" name="Description" totalsRowLabel="Total" dataDxfId="146" totalsRowDxfId="145"/>
    <tableColumn id="2" xr3:uid="{00000000-0010-0000-0000-000002000000}" name="Category" dataDxfId="144" totalsRowDxfId="143"/>
    <tableColumn id="7" xr3:uid="{48894BCD-C81F-4631-A154-116948E1BB50}" name="Unit Cost" dataDxfId="142" totalsRowDxfId="141" dataCellStyle="Currency"/>
    <tableColumn id="8" xr3:uid="{E55495BD-E10A-43AA-A783-F9A01BBF26FB}" name="Unit Measure " dataDxfId="56" totalsRowDxfId="140"/>
    <tableColumn id="6" xr3:uid="{19C0E5A3-67AC-4C7C-9128-6398FA073298}" name="Quantitiy " dataDxfId="54" totalsRowDxfId="139"/>
    <tableColumn id="3" xr3:uid="{00000000-0010-0000-0000-000003000000}" name="Projected cost" totalsRowFunction="sum" dataDxfId="55" totalsRowDxfId="138">
      <calculatedColumnFormula>TBL_MonthlyExpenses[[#This Row],[Quantitiy ]]*TBL_MonthlyExpenses[[#This Row],[Unit Cost]]</calculatedColumnFormula>
    </tableColumn>
  </tableColumns>
  <tableStyleInfo name="TableStyleLight7 2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57F246-D12B-45E7-8D09-ADC0F7493974}" name="Table7" displayName="Table7" ref="A3:M17" totalsRowShown="0">
  <autoFilter ref="A3:M17" xr:uid="{9B57F246-D12B-45E7-8D09-ADC0F7493974}"/>
  <tableColumns count="13">
    <tableColumn id="1" xr3:uid="{82A6B425-9FC3-4FF1-B787-1D67FF3D3D9C}" name="Vendor " dataDxfId="110"/>
    <tableColumn id="2" xr3:uid="{8407365A-4F53-48DB-AE31-A112358F4EC7}" name="Location " dataDxfId="109"/>
    <tableColumn id="3" xr3:uid="{E52C464F-2484-498E-8D3E-DCC7B7E29591}" name="Seed " dataDxfId="108"/>
    <tableColumn id="4" xr3:uid="{2CE71C10-7F39-41F8-9FCF-11DE242F6373}" name="Plant Plugs" dataDxfId="107"/>
    <tableColumn id="5" xr3:uid="{159A97BB-2B4E-4484-BFDF-FD82E232C44B}" name=" 3-4&quot; pots " dataDxfId="106"/>
    <tableColumn id="6" xr3:uid="{CEB4E517-558C-4AC9-B922-108310287726}" name="1 Gallons " dataDxfId="105"/>
    <tableColumn id="7" xr3:uid="{A0005571-5317-414B-80E0-5DD32813489F}" name="Plant kits" dataDxfId="104"/>
    <tableColumn id="8" xr3:uid="{1FABDFE0-29D7-441B-9413-9BDCFACBDBBE}" name="L2L kits" dataDxfId="103"/>
    <tableColumn id="9" xr3:uid="{6999EF9F-CA92-4B76-B8EB-4AC0E3F8B7A7}" name="Trees &amp; Shrubs " dataDxfId="102"/>
    <tableColumn id="10" xr3:uid="{CBC6AA91-018E-4F90-B8B0-49D9A9B0B368}" name="Mulch &amp; Compost " dataDxfId="101"/>
    <tableColumn id="11" xr3:uid="{EB12E557-79FC-4661-9475-71ABD601EA8C}" name="Landscape Supplies " dataDxfId="100"/>
    <tableColumn id="12" xr3:uid="{834B83F4-D1E6-4604-8536-45FD7FBB53A9}" name="Equipment Rental " dataDxfId="99"/>
    <tableColumn id="13" xr3:uid="{9F1C8EBC-4A9E-4456-BF75-ED3EDCB63A12}" name="Solarization Plastic " dataDxfId="98"/>
  </tableColumns>
  <tableStyleInfo name="TableStyleLight7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SummaryExpenses" displayName="TBL_SummaryExpenses" ref="C4:D9" totalsRowShown="0" headerRowDxfId="97" dataDxfId="96" totalsRowDxfId="95">
  <sortState xmlns:xlrd2="http://schemas.microsoft.com/office/spreadsheetml/2017/richdata2" ref="C4:C9">
    <sortCondition ref="C3:C9"/>
  </sortState>
  <tableColumns count="2">
    <tableColumn id="1" xr3:uid="{00000000-0010-0000-0100-000001000000}" name="Categories" dataDxfId="94" totalsRowDxfId="93"/>
    <tableColumn id="2" xr3:uid="{DA9C5DDC-3D7E-441B-A2A9-775B86DE2EBB}" name="Blank Column" dataDxfId="92" totalsRowDxfId="91"/>
  </tableColumns>
  <tableStyleInfo name="TableStyleLight7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9A0641-BA24-4D28-849D-DFAD01CCB10D}" name="TBL_SummaryExpenses5" displayName="TBL_SummaryExpenses5" ref="C13:D16" totalsRowShown="0" headerRowDxfId="90" dataDxfId="89" totalsRowDxfId="88">
  <sortState xmlns:xlrd2="http://schemas.microsoft.com/office/spreadsheetml/2017/richdata2" ref="C14:C17">
    <sortCondition ref="C3:C9"/>
  </sortState>
  <tableColumns count="2">
    <tableColumn id="1" xr3:uid="{C9ACCFE5-7DD5-4160-964B-1C012FA7CA20}" name="SF" dataDxfId="87" totalsRowDxfId="86"/>
    <tableColumn id="2" xr3:uid="{BEBED160-D67F-4F5F-97A3-755A31BD7006}" name="Blank Column" dataDxfId="85" totalsRowDxfId="84"/>
  </tableColumns>
  <tableStyleInfo name="TableStyleLight7 2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TM16410230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11181"/>
      </a:accent1>
      <a:accent2>
        <a:srgbClr val="FE7166"/>
      </a:accent2>
      <a:accent3>
        <a:srgbClr val="9CBFE8"/>
      </a:accent3>
      <a:accent4>
        <a:srgbClr val="F7F9FC"/>
      </a:accent4>
      <a:accent5>
        <a:srgbClr val="369BAB"/>
      </a:accent5>
      <a:accent6>
        <a:srgbClr val="5C85D0"/>
      </a:accent6>
      <a:hlink>
        <a:srgbClr val="61A8DC"/>
      </a:hlink>
      <a:folHlink>
        <a:srgbClr val="954F72"/>
      </a:folHlink>
    </a:clrScheme>
    <a:fontScheme name="Custom 22">
      <a:majorFont>
        <a:latin typeface="Franklin Gothic Medium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B1:K48"/>
  <sheetViews>
    <sheetView showGridLines="0" zoomScaleNormal="100" workbookViewId="0">
      <selection activeCell="N10" sqref="N10"/>
    </sheetView>
  </sheetViews>
  <sheetFormatPr defaultColWidth="8.765625" defaultRowHeight="18" customHeight="1" x14ac:dyDescent="0.4"/>
  <cols>
    <col min="1" max="2" width="2.69140625" style="1" customWidth="1"/>
    <col min="3" max="3" width="33.07421875" style="4" customWidth="1"/>
    <col min="4" max="4" width="15.84375" style="4" customWidth="1"/>
    <col min="5" max="5" width="15.3046875" style="2" customWidth="1"/>
    <col min="6" max="6" width="15.69140625" style="2" customWidth="1"/>
    <col min="7" max="7" width="12.53515625" style="2" customWidth="1"/>
    <col min="8" max="8" width="18.69140625" style="2" customWidth="1"/>
    <col min="9" max="10" width="2.69140625" style="1" customWidth="1"/>
    <col min="11" max="16384" width="8.765625" style="1"/>
  </cols>
  <sheetData>
    <row r="1" spans="2:11" ht="18" customHeight="1" thickBot="1" x14ac:dyDescent="0.45">
      <c r="B1" s="71"/>
      <c r="C1" s="72"/>
      <c r="D1" s="72"/>
      <c r="E1" s="73"/>
      <c r="F1" s="73"/>
      <c r="G1" s="73"/>
      <c r="H1" s="73"/>
      <c r="I1" s="71"/>
    </row>
    <row r="2" spans="2:11" ht="18" customHeight="1" x14ac:dyDescent="0.4">
      <c r="B2" s="8"/>
      <c r="C2" s="9"/>
      <c r="D2" s="9"/>
      <c r="E2" s="10"/>
      <c r="F2" s="10"/>
      <c r="G2" s="10"/>
      <c r="H2" s="10"/>
      <c r="I2" s="8"/>
    </row>
    <row r="3" spans="2:11" ht="18" customHeight="1" x14ac:dyDescent="0.4">
      <c r="B3" s="8"/>
      <c r="C3" s="83" t="s">
        <v>88</v>
      </c>
      <c r="D3" s="32" t="s">
        <v>62</v>
      </c>
      <c r="E3" s="149">
        <v>0</v>
      </c>
      <c r="F3" s="33" t="s">
        <v>142</v>
      </c>
      <c r="G3" s="150"/>
      <c r="H3" s="10"/>
      <c r="I3" s="10"/>
    </row>
    <row r="4" spans="2:11" ht="28.5" customHeight="1" x14ac:dyDescent="0.4">
      <c r="B4" s="8"/>
      <c r="C4" s="129" t="s">
        <v>89</v>
      </c>
      <c r="D4" s="74" t="s">
        <v>55</v>
      </c>
      <c r="E4" s="35" t="s">
        <v>59</v>
      </c>
      <c r="F4" s="35" t="s">
        <v>66</v>
      </c>
      <c r="G4" s="78" t="s">
        <v>67</v>
      </c>
      <c r="H4" s="79"/>
      <c r="I4" s="80"/>
      <c r="J4" s="75"/>
      <c r="K4" s="75"/>
    </row>
    <row r="5" spans="2:11" ht="28.5" customHeight="1" x14ac:dyDescent="0.4">
      <c r="B5" s="8"/>
      <c r="C5" s="130"/>
      <c r="D5" s="30" t="s">
        <v>63</v>
      </c>
      <c r="E5" s="38">
        <f>Data!D42</f>
        <v>0</v>
      </c>
      <c r="F5" s="38">
        <f>Data!D43</f>
        <v>0</v>
      </c>
      <c r="G5" s="39">
        <f>Data!D44</f>
        <v>0</v>
      </c>
      <c r="H5" s="81"/>
      <c r="I5" s="82"/>
      <c r="J5" s="76"/>
      <c r="K5" s="77"/>
    </row>
    <row r="6" spans="2:11" ht="28.5" customHeight="1" x14ac:dyDescent="0.4">
      <c r="B6" s="8"/>
      <c r="C6" s="129" t="s">
        <v>90</v>
      </c>
      <c r="D6" s="74" t="s">
        <v>95</v>
      </c>
      <c r="E6" s="37" t="s">
        <v>26</v>
      </c>
      <c r="F6" s="37" t="s">
        <v>75</v>
      </c>
      <c r="G6" s="61" t="s">
        <v>76</v>
      </c>
      <c r="H6" s="81"/>
      <c r="I6" s="82"/>
      <c r="J6" s="76"/>
      <c r="K6" s="77"/>
    </row>
    <row r="7" spans="2:11" ht="28.5" customHeight="1" x14ac:dyDescent="0.4">
      <c r="B7" s="8"/>
      <c r="C7" s="131"/>
      <c r="D7" s="36" t="s">
        <v>64</v>
      </c>
      <c r="E7" s="31">
        <f>Data!D48</f>
        <v>0</v>
      </c>
      <c r="F7" s="31">
        <f>Data!D49</f>
        <v>0</v>
      </c>
      <c r="G7" s="39">
        <f>E3/500</f>
        <v>0</v>
      </c>
      <c r="H7" s="81"/>
      <c r="I7" s="82"/>
      <c r="J7" s="76"/>
      <c r="K7" s="77"/>
    </row>
    <row r="8" spans="2:11" ht="18" customHeight="1" x14ac:dyDescent="0.4">
      <c r="B8" s="8"/>
      <c r="C8" s="9"/>
      <c r="D8" s="9"/>
      <c r="E8" s="10"/>
      <c r="F8" s="10"/>
      <c r="G8" s="10"/>
      <c r="H8" s="10"/>
      <c r="I8" s="8"/>
    </row>
    <row r="9" spans="2:11" ht="18" customHeight="1" thickBot="1" x14ac:dyDescent="0.45">
      <c r="B9" s="8"/>
      <c r="C9" s="9"/>
      <c r="D9" s="9"/>
      <c r="E9" s="10"/>
      <c r="F9" s="10"/>
      <c r="G9" s="10"/>
      <c r="H9" s="10"/>
      <c r="I9" s="8"/>
    </row>
    <row r="10" spans="2:11" s="7" customFormat="1" ht="47.25" customHeight="1" thickTop="1" x14ac:dyDescent="1.1499999999999999">
      <c r="B10" s="20"/>
      <c r="C10" s="128" t="s">
        <v>17</v>
      </c>
      <c r="D10" s="128"/>
      <c r="E10" s="128"/>
      <c r="F10" s="128"/>
      <c r="G10" s="128"/>
      <c r="H10" s="128"/>
      <c r="I10" s="20"/>
    </row>
    <row r="11" spans="2:11" ht="19.899999999999999" customHeight="1" x14ac:dyDescent="0.4">
      <c r="B11" s="8"/>
      <c r="C11" s="12"/>
      <c r="D11" s="12"/>
      <c r="E11" s="14"/>
      <c r="F11" s="14"/>
      <c r="G11" s="14"/>
      <c r="H11" s="14"/>
      <c r="I11" s="8"/>
    </row>
    <row r="12" spans="2:11" s="5" customFormat="1" ht="30" customHeight="1" x14ac:dyDescent="0.4">
      <c r="B12" s="19"/>
      <c r="C12" s="23" t="s">
        <v>1</v>
      </c>
      <c r="D12" s="23" t="s">
        <v>2</v>
      </c>
      <c r="E12" s="65" t="s">
        <v>18</v>
      </c>
      <c r="F12" s="65" t="s">
        <v>19</v>
      </c>
      <c r="G12" s="65" t="s">
        <v>20</v>
      </c>
      <c r="H12" s="24" t="s">
        <v>5</v>
      </c>
      <c r="I12" s="19"/>
    </row>
    <row r="13" spans="2:11" ht="30" customHeight="1" x14ac:dyDescent="0.4">
      <c r="B13" s="8"/>
      <c r="C13" s="63" t="s">
        <v>11</v>
      </c>
      <c r="D13" s="25" t="s">
        <v>9</v>
      </c>
      <c r="E13" s="67">
        <v>120</v>
      </c>
      <c r="F13" s="66" t="s">
        <v>54</v>
      </c>
      <c r="G13" s="151"/>
      <c r="H13" s="26">
        <f>TBL_MonthlyExpenses[[#This Row],[Quantitiy ]]*TBL_MonthlyExpenses[[#This Row],[Unit Cost]]</f>
        <v>0</v>
      </c>
      <c r="I13" s="8"/>
    </row>
    <row r="14" spans="2:11" ht="30" customHeight="1" x14ac:dyDescent="0.4">
      <c r="B14" s="8"/>
      <c r="C14" s="63" t="s">
        <v>12</v>
      </c>
      <c r="D14" s="25" t="s">
        <v>9</v>
      </c>
      <c r="E14" s="67">
        <v>120</v>
      </c>
      <c r="F14" s="66" t="s">
        <v>54</v>
      </c>
      <c r="G14" s="151"/>
      <c r="H14" s="26">
        <f>TBL_MonthlyExpenses[[#This Row],[Quantitiy ]]*TBL_MonthlyExpenses[[#This Row],[Unit Cost]]</f>
        <v>0</v>
      </c>
      <c r="I14" s="8"/>
    </row>
    <row r="15" spans="2:11" ht="30" customHeight="1" x14ac:dyDescent="0.4">
      <c r="B15" s="8"/>
      <c r="C15" s="63" t="s">
        <v>10</v>
      </c>
      <c r="D15" s="25" t="s">
        <v>9</v>
      </c>
      <c r="E15" s="67">
        <v>11.99</v>
      </c>
      <c r="F15" s="66" t="s">
        <v>22</v>
      </c>
      <c r="G15" s="151"/>
      <c r="H15" s="26">
        <f>TBL_MonthlyExpenses[[#This Row],[Quantitiy ]]*TBL_MonthlyExpenses[[#This Row],[Unit Cost]]</f>
        <v>0</v>
      </c>
      <c r="I15" s="8"/>
    </row>
    <row r="16" spans="2:11" ht="30" customHeight="1" x14ac:dyDescent="0.4">
      <c r="B16" s="8"/>
      <c r="C16" s="25" t="s">
        <v>13</v>
      </c>
      <c r="D16" s="25" t="s">
        <v>51</v>
      </c>
      <c r="E16" s="67">
        <v>14</v>
      </c>
      <c r="F16" s="66" t="s">
        <v>23</v>
      </c>
      <c r="G16" s="151"/>
      <c r="H16" s="26">
        <f>TBL_MonthlyExpenses[[#This Row],[Quantitiy ]]*TBL_MonthlyExpenses[[#This Row],[Unit Cost]]</f>
        <v>0</v>
      </c>
      <c r="I16" s="8"/>
    </row>
    <row r="17" spans="2:9" ht="30" customHeight="1" x14ac:dyDescent="0.4">
      <c r="B17" s="8"/>
      <c r="C17" s="25" t="s">
        <v>14</v>
      </c>
      <c r="D17" s="25" t="s">
        <v>51</v>
      </c>
      <c r="E17" s="67">
        <v>8</v>
      </c>
      <c r="F17" s="66" t="s">
        <v>24</v>
      </c>
      <c r="G17" s="151"/>
      <c r="H17" s="26">
        <f>TBL_MonthlyExpenses[[#This Row],[Quantitiy ]]*TBL_MonthlyExpenses[[#This Row],[Unit Cost]]</f>
        <v>0</v>
      </c>
      <c r="I17" s="8"/>
    </row>
    <row r="18" spans="2:9" ht="30" customHeight="1" x14ac:dyDescent="0.4">
      <c r="B18" s="8"/>
      <c r="C18" s="64" t="s">
        <v>15</v>
      </c>
      <c r="D18" s="25" t="s">
        <v>51</v>
      </c>
      <c r="E18" s="67">
        <v>12.95</v>
      </c>
      <c r="F18" s="66" t="s">
        <v>24</v>
      </c>
      <c r="G18" s="151"/>
      <c r="H18" s="26">
        <f>TBL_MonthlyExpenses[[#This Row],[Quantitiy ]]*TBL_MonthlyExpenses[[#This Row],[Unit Cost]]</f>
        <v>0</v>
      </c>
      <c r="I18" s="8"/>
    </row>
    <row r="19" spans="2:9" ht="30" customHeight="1" x14ac:dyDescent="0.4">
      <c r="B19" s="8"/>
      <c r="C19" s="25" t="s">
        <v>39</v>
      </c>
      <c r="D19" s="25" t="s">
        <v>51</v>
      </c>
      <c r="E19" s="67">
        <v>25</v>
      </c>
      <c r="F19" s="66" t="s">
        <v>24</v>
      </c>
      <c r="G19" s="151"/>
      <c r="H19" s="26">
        <f>TBL_MonthlyExpenses[[#This Row],[Quantitiy ]]*TBL_MonthlyExpenses[[#This Row],[Unit Cost]]</f>
        <v>0</v>
      </c>
      <c r="I19" s="8"/>
    </row>
    <row r="20" spans="2:9" ht="30" customHeight="1" x14ac:dyDescent="0.4">
      <c r="B20" s="8"/>
      <c r="C20" s="25" t="s">
        <v>40</v>
      </c>
      <c r="D20" s="25" t="s">
        <v>51</v>
      </c>
      <c r="E20" s="67">
        <v>28</v>
      </c>
      <c r="F20" s="66" t="s">
        <v>24</v>
      </c>
      <c r="G20" s="151"/>
      <c r="H20" s="26">
        <f>TBL_MonthlyExpenses[[#This Row],[Quantitiy ]]*TBL_MonthlyExpenses[[#This Row],[Unit Cost]]</f>
        <v>0</v>
      </c>
      <c r="I20" s="8"/>
    </row>
    <row r="21" spans="2:9" ht="30" customHeight="1" x14ac:dyDescent="0.4">
      <c r="B21" s="8"/>
      <c r="C21" s="25" t="s">
        <v>41</v>
      </c>
      <c r="D21" s="25" t="s">
        <v>51</v>
      </c>
      <c r="E21" s="67">
        <v>110</v>
      </c>
      <c r="F21" s="66" t="s">
        <v>24</v>
      </c>
      <c r="G21" s="151"/>
      <c r="H21" s="26">
        <f>TBL_MonthlyExpenses[[#This Row],[Quantitiy ]]*TBL_MonthlyExpenses[[#This Row],[Unit Cost]]</f>
        <v>0</v>
      </c>
      <c r="I21" s="8"/>
    </row>
    <row r="22" spans="2:9" ht="30" customHeight="1" x14ac:dyDescent="0.4">
      <c r="B22" s="8"/>
      <c r="C22" s="25" t="s">
        <v>78</v>
      </c>
      <c r="D22" s="25" t="s">
        <v>51</v>
      </c>
      <c r="E22" s="67">
        <v>114</v>
      </c>
      <c r="F22" s="66" t="s">
        <v>25</v>
      </c>
      <c r="G22" s="151"/>
      <c r="H22" s="26">
        <f>TBL_MonthlyExpenses[[#This Row],[Quantitiy ]]*TBL_MonthlyExpenses[[#This Row],[Unit Cost]]</f>
        <v>0</v>
      </c>
      <c r="I22" s="8"/>
    </row>
    <row r="23" spans="2:9" ht="30" customHeight="1" x14ac:dyDescent="0.4">
      <c r="B23" s="8"/>
      <c r="C23" s="25" t="s">
        <v>79</v>
      </c>
      <c r="D23" s="25" t="s">
        <v>51</v>
      </c>
      <c r="E23" s="67">
        <v>386</v>
      </c>
      <c r="F23" s="66" t="s">
        <v>36</v>
      </c>
      <c r="G23" s="151"/>
      <c r="H23" s="26">
        <f>TBL_MonthlyExpenses[[#This Row],[Quantitiy ]]*TBL_MonthlyExpenses[[#This Row],[Unit Cost]]</f>
        <v>0</v>
      </c>
      <c r="I23" s="8"/>
    </row>
    <row r="24" spans="2:9" ht="30" customHeight="1" x14ac:dyDescent="0.4">
      <c r="B24" s="8"/>
      <c r="C24" s="25" t="s">
        <v>80</v>
      </c>
      <c r="D24" s="25" t="s">
        <v>51</v>
      </c>
      <c r="E24" s="67">
        <v>376</v>
      </c>
      <c r="F24" s="66" t="s">
        <v>37</v>
      </c>
      <c r="G24" s="151"/>
      <c r="H24" s="26">
        <f>TBL_MonthlyExpenses[[#This Row],[Quantitiy ]]*TBL_MonthlyExpenses[[#This Row],[Unit Cost]]</f>
        <v>0</v>
      </c>
      <c r="I24" s="8"/>
    </row>
    <row r="25" spans="2:9" ht="30" customHeight="1" x14ac:dyDescent="0.4">
      <c r="B25" s="8"/>
      <c r="C25" s="25" t="s">
        <v>81</v>
      </c>
      <c r="D25" s="25" t="s">
        <v>51</v>
      </c>
      <c r="E25" s="67">
        <v>376</v>
      </c>
      <c r="F25" s="66" t="s">
        <v>37</v>
      </c>
      <c r="G25" s="151"/>
      <c r="H25" s="26">
        <f>TBL_MonthlyExpenses[[#This Row],[Quantitiy ]]*TBL_MonthlyExpenses[[#This Row],[Unit Cost]]</f>
        <v>0</v>
      </c>
      <c r="I25" s="8"/>
    </row>
    <row r="26" spans="2:9" ht="30" customHeight="1" x14ac:dyDescent="0.4">
      <c r="B26" s="8"/>
      <c r="C26" s="25" t="s">
        <v>86</v>
      </c>
      <c r="D26" s="25" t="s">
        <v>51</v>
      </c>
      <c r="E26" s="67">
        <v>169</v>
      </c>
      <c r="F26" s="66" t="s">
        <v>25</v>
      </c>
      <c r="G26" s="151"/>
      <c r="H26" s="26">
        <f>TBL_MonthlyExpenses[[#This Row],[Quantitiy ]]*TBL_MonthlyExpenses[[#This Row],[Unit Cost]]</f>
        <v>0</v>
      </c>
      <c r="I26" s="8"/>
    </row>
    <row r="27" spans="2:9" ht="30" customHeight="1" x14ac:dyDescent="0.4">
      <c r="B27" s="8"/>
      <c r="C27" s="25" t="s">
        <v>85</v>
      </c>
      <c r="D27" s="25" t="s">
        <v>51</v>
      </c>
      <c r="E27" s="67">
        <v>112</v>
      </c>
      <c r="F27" s="66" t="s">
        <v>25</v>
      </c>
      <c r="G27" s="151"/>
      <c r="H27" s="26">
        <f>TBL_MonthlyExpenses[[#This Row],[Quantitiy ]]*TBL_MonthlyExpenses[[#This Row],[Unit Cost]]</f>
        <v>0</v>
      </c>
      <c r="I27" s="8"/>
    </row>
    <row r="28" spans="2:9" ht="30" customHeight="1" x14ac:dyDescent="0.4">
      <c r="B28" s="8"/>
      <c r="C28" s="25" t="s">
        <v>152</v>
      </c>
      <c r="D28" s="25" t="s">
        <v>8</v>
      </c>
      <c r="E28" s="67">
        <v>0</v>
      </c>
      <c r="F28" s="66" t="s">
        <v>43</v>
      </c>
      <c r="G28" s="151"/>
      <c r="H28" s="26">
        <f>TBL_MonthlyExpenses[[#This Row],[Quantitiy ]]*TBL_MonthlyExpenses[[#This Row],[Unit Cost]]</f>
        <v>0</v>
      </c>
      <c r="I28" s="8"/>
    </row>
    <row r="29" spans="2:9" ht="30" customHeight="1" x14ac:dyDescent="0.4">
      <c r="B29" s="8"/>
      <c r="C29" s="25" t="s">
        <v>151</v>
      </c>
      <c r="D29" s="25" t="s">
        <v>8</v>
      </c>
      <c r="E29" s="67">
        <v>0</v>
      </c>
      <c r="F29" s="66" t="s">
        <v>43</v>
      </c>
      <c r="G29" s="151"/>
      <c r="H29" s="26">
        <f>TBL_MonthlyExpenses[[#This Row],[Quantitiy ]]*TBL_MonthlyExpenses[[#This Row],[Unit Cost]]</f>
        <v>0</v>
      </c>
      <c r="I29" s="8"/>
    </row>
    <row r="30" spans="2:9" ht="30" customHeight="1" x14ac:dyDescent="0.4">
      <c r="B30" s="8"/>
      <c r="C30" s="25" t="s">
        <v>150</v>
      </c>
      <c r="D30" s="25" t="s">
        <v>8</v>
      </c>
      <c r="E30" s="67">
        <v>0</v>
      </c>
      <c r="F30" s="66" t="s">
        <v>43</v>
      </c>
      <c r="G30" s="151"/>
      <c r="H30" s="26">
        <f>TBL_MonthlyExpenses[[#This Row],[Quantitiy ]]*TBL_MonthlyExpenses[[#This Row],[Unit Cost]]</f>
        <v>0</v>
      </c>
      <c r="I30" s="8"/>
    </row>
    <row r="31" spans="2:9" ht="30" customHeight="1" x14ac:dyDescent="0.4">
      <c r="B31" s="8"/>
      <c r="C31" s="25" t="s">
        <v>149</v>
      </c>
      <c r="D31" s="25" t="s">
        <v>8</v>
      </c>
      <c r="E31" s="67">
        <v>0</v>
      </c>
      <c r="F31" s="66" t="s">
        <v>44</v>
      </c>
      <c r="G31" s="151"/>
      <c r="H31" s="26">
        <f>TBL_MonthlyExpenses[[#This Row],[Quantitiy ]]*TBL_MonthlyExpenses[[#This Row],[Unit Cost]]</f>
        <v>0</v>
      </c>
      <c r="I31" s="8"/>
    </row>
    <row r="32" spans="2:9" ht="30" customHeight="1" x14ac:dyDescent="0.4">
      <c r="B32" s="8"/>
      <c r="C32" s="25" t="s">
        <v>50</v>
      </c>
      <c r="D32" s="25" t="s">
        <v>8</v>
      </c>
      <c r="E32" s="67">
        <v>0</v>
      </c>
      <c r="F32" s="66" t="s">
        <v>43</v>
      </c>
      <c r="G32" s="151"/>
      <c r="H32" s="26">
        <f>TBL_MonthlyExpenses[[#This Row],[Quantitiy ]]*TBL_MonthlyExpenses[[#This Row],[Unit Cost]]</f>
        <v>0</v>
      </c>
      <c r="I32" s="8"/>
    </row>
    <row r="33" spans="2:9" ht="30" customHeight="1" x14ac:dyDescent="0.4">
      <c r="B33" s="8"/>
      <c r="C33" s="25" t="s">
        <v>148</v>
      </c>
      <c r="D33" s="25" t="s">
        <v>8</v>
      </c>
      <c r="E33" s="67">
        <v>0</v>
      </c>
      <c r="F33" s="66" t="s">
        <v>43</v>
      </c>
      <c r="G33" s="151"/>
      <c r="H33" s="26">
        <f>TBL_MonthlyExpenses[[#This Row],[Quantitiy ]]*TBL_MonthlyExpenses[[#This Row],[Unit Cost]]</f>
        <v>0</v>
      </c>
      <c r="I33" s="8"/>
    </row>
    <row r="34" spans="2:9" ht="30" customHeight="1" x14ac:dyDescent="0.4">
      <c r="B34" s="8"/>
      <c r="C34" s="25" t="s">
        <v>30</v>
      </c>
      <c r="D34" s="25" t="s">
        <v>21</v>
      </c>
      <c r="E34" s="67">
        <v>32.99</v>
      </c>
      <c r="F34" s="66" t="s">
        <v>26</v>
      </c>
      <c r="G34" s="151"/>
      <c r="H34" s="26">
        <f>TBL_MonthlyExpenses[[#This Row],[Quantitiy ]]*TBL_MonthlyExpenses[[#This Row],[Unit Cost]]</f>
        <v>0</v>
      </c>
      <c r="I34" s="8"/>
    </row>
    <row r="35" spans="2:9" ht="30" customHeight="1" x14ac:dyDescent="0.4">
      <c r="B35" s="8"/>
      <c r="C35" s="25" t="s">
        <v>30</v>
      </c>
      <c r="D35" s="25" t="s">
        <v>21</v>
      </c>
      <c r="E35" s="67">
        <v>4.99</v>
      </c>
      <c r="F35" s="66" t="s">
        <v>29</v>
      </c>
      <c r="G35" s="151"/>
      <c r="H35" s="26">
        <f>TBL_MonthlyExpenses[[#This Row],[Quantitiy ]]*TBL_MonthlyExpenses[[#This Row],[Unit Cost]]</f>
        <v>0</v>
      </c>
      <c r="I35" s="8"/>
    </row>
    <row r="36" spans="2:9" ht="30" customHeight="1" x14ac:dyDescent="0.4">
      <c r="B36" s="8"/>
      <c r="C36" s="25" t="s">
        <v>30</v>
      </c>
      <c r="D36" s="25" t="s">
        <v>21</v>
      </c>
      <c r="E36" s="67">
        <v>418.99</v>
      </c>
      <c r="F36" s="66" t="s">
        <v>83</v>
      </c>
      <c r="G36" s="151"/>
      <c r="H36" s="26">
        <f>TBL_MonthlyExpenses[[#This Row],[Quantitiy ]]*TBL_MonthlyExpenses[[#This Row],[Unit Cost]]</f>
        <v>0</v>
      </c>
      <c r="I36" s="8"/>
    </row>
    <row r="37" spans="2:9" ht="30" customHeight="1" x14ac:dyDescent="0.4">
      <c r="B37" s="8"/>
      <c r="C37" s="25" t="s">
        <v>30</v>
      </c>
      <c r="D37" s="25" t="s">
        <v>21</v>
      </c>
      <c r="E37" s="67">
        <v>139.99</v>
      </c>
      <c r="F37" s="66" t="s">
        <v>84</v>
      </c>
      <c r="G37" s="151"/>
      <c r="H37" s="26">
        <f>TBL_MonthlyExpenses[[#This Row],[Quantitiy ]]*TBL_MonthlyExpenses[[#This Row],[Unit Cost]]</f>
        <v>0</v>
      </c>
      <c r="I37" s="8"/>
    </row>
    <row r="38" spans="2:9" ht="30" customHeight="1" x14ac:dyDescent="0.4">
      <c r="B38" s="8"/>
      <c r="C38" s="25" t="s">
        <v>147</v>
      </c>
      <c r="D38" s="25" t="s">
        <v>21</v>
      </c>
      <c r="E38" s="67">
        <v>200</v>
      </c>
      <c r="F38" s="66" t="s">
        <v>28</v>
      </c>
      <c r="G38" s="151"/>
      <c r="H38" s="26">
        <f>TBL_MonthlyExpenses[[#This Row],[Quantitiy ]]*TBL_MonthlyExpenses[[#This Row],[Unit Cost]]</f>
        <v>0</v>
      </c>
      <c r="I38" s="8"/>
    </row>
    <row r="39" spans="2:9" ht="30" customHeight="1" x14ac:dyDescent="0.4">
      <c r="B39" s="8"/>
      <c r="C39" s="25" t="s">
        <v>32</v>
      </c>
      <c r="D39" s="25" t="s">
        <v>21</v>
      </c>
      <c r="E39" s="67">
        <v>159.99</v>
      </c>
      <c r="F39" s="66" t="s">
        <v>33</v>
      </c>
      <c r="G39" s="151"/>
      <c r="H39" s="26">
        <f>TBL_MonthlyExpenses[[#This Row],[Quantitiy ]]*TBL_MonthlyExpenses[[#This Row],[Unit Cost]]</f>
        <v>0</v>
      </c>
      <c r="I39" s="8"/>
    </row>
    <row r="40" spans="2:9" ht="30" customHeight="1" x14ac:dyDescent="0.4">
      <c r="B40" s="8"/>
      <c r="C40" s="25" t="s">
        <v>32</v>
      </c>
      <c r="D40" s="25" t="s">
        <v>21</v>
      </c>
      <c r="E40" s="67">
        <v>70</v>
      </c>
      <c r="F40" s="66" t="s">
        <v>31</v>
      </c>
      <c r="G40" s="151"/>
      <c r="H40" s="26">
        <f>TBL_MonthlyExpenses[[#This Row],[Quantitiy ]]*TBL_MonthlyExpenses[[#This Row],[Unit Cost]]</f>
        <v>0</v>
      </c>
      <c r="I40" s="8"/>
    </row>
    <row r="41" spans="2:9" ht="30" customHeight="1" x14ac:dyDescent="0.4">
      <c r="B41" s="8"/>
      <c r="C41" s="25" t="s">
        <v>146</v>
      </c>
      <c r="D41" s="25" t="s">
        <v>21</v>
      </c>
      <c r="E41" s="67">
        <v>14.99</v>
      </c>
      <c r="F41" s="66" t="s">
        <v>38</v>
      </c>
      <c r="G41" s="151"/>
      <c r="H41" s="26">
        <f>TBL_MonthlyExpenses[[#This Row],[Quantitiy ]]*TBL_MonthlyExpenses[[#This Row],[Unit Cost]]</f>
        <v>0</v>
      </c>
      <c r="I41" s="8"/>
    </row>
    <row r="42" spans="2:9" ht="30" customHeight="1" x14ac:dyDescent="0.4">
      <c r="B42" s="8"/>
      <c r="C42" s="25" t="s">
        <v>145</v>
      </c>
      <c r="D42" s="25" t="s">
        <v>21</v>
      </c>
      <c r="E42" s="67">
        <v>10</v>
      </c>
      <c r="F42" s="66" t="s">
        <v>27</v>
      </c>
      <c r="G42" s="151"/>
      <c r="H42" s="26">
        <f>TBL_MonthlyExpenses[[#This Row],[Quantitiy ]]*TBL_MonthlyExpenses[[#This Row],[Unit Cost]]</f>
        <v>0</v>
      </c>
      <c r="I42" s="8"/>
    </row>
    <row r="43" spans="2:9" ht="30" customHeight="1" x14ac:dyDescent="0.4">
      <c r="B43" s="8"/>
      <c r="C43" s="25" t="s">
        <v>144</v>
      </c>
      <c r="D43" s="25" t="s">
        <v>21</v>
      </c>
      <c r="E43" s="67">
        <v>40</v>
      </c>
      <c r="F43" s="66" t="s">
        <v>35</v>
      </c>
      <c r="G43" s="151"/>
      <c r="H43" s="26">
        <f>TBL_MonthlyExpenses[[#This Row],[Quantitiy ]]*TBL_MonthlyExpenses[[#This Row],[Unit Cost]]</f>
        <v>0</v>
      </c>
      <c r="I43" s="8"/>
    </row>
    <row r="44" spans="2:9" ht="30" customHeight="1" x14ac:dyDescent="0.4">
      <c r="C44" s="152" t="s">
        <v>143</v>
      </c>
      <c r="D44" s="152" t="s">
        <v>21</v>
      </c>
      <c r="E44" s="67">
        <v>0</v>
      </c>
      <c r="F44" s="66"/>
      <c r="G44" s="151"/>
      <c r="H44" s="153">
        <f>TBL_MonthlyExpenses[[#This Row],[Quantitiy ]]*TBL_MonthlyExpenses[[#This Row],[Unit Cost]]</f>
        <v>0</v>
      </c>
      <c r="I44" s="8"/>
    </row>
    <row r="45" spans="2:9" ht="30" customHeight="1" x14ac:dyDescent="0.4">
      <c r="G45" s="154" t="s">
        <v>82</v>
      </c>
      <c r="H45" s="68">
        <f>SUBTOTAL(109,TBL_MonthlyExpenses[Projected cost])</f>
        <v>0</v>
      </c>
    </row>
    <row r="46" spans="2:9" ht="30" customHeight="1" x14ac:dyDescent="0.4"/>
    <row r="47" spans="2:9" ht="25.15" customHeight="1" x14ac:dyDescent="0.4"/>
    <row r="48" spans="2:9" ht="25.15" customHeight="1" x14ac:dyDescent="0.4"/>
  </sheetData>
  <mergeCells count="3">
    <mergeCell ref="C10:H10"/>
    <mergeCell ref="C4:C5"/>
    <mergeCell ref="C6:C7"/>
  </mergeCells>
  <dataValidations count="9">
    <dataValidation type="list" allowBlank="1" showInputMessage="1" showErrorMessage="1" sqref="F28" xr:uid="{56E8BEC2-2B18-432A-85DA-8828B79DE596}">
      <formula1>SF</formula1>
    </dataValidation>
    <dataValidation type="list" allowBlank="1" showInputMessage="1" showErrorMessage="1" sqref="C28:C33" xr:uid="{1E5DCE78-A4B2-4806-8577-6F4EE3561360}">
      <formula1>Seed</formula1>
    </dataValidation>
    <dataValidation type="list" allowBlank="1" showInputMessage="1" showErrorMessage="1" sqref="E28" xr:uid="{ACFFED00-9DB4-48AB-A229-D2495A1A64F2}">
      <formula1>Dry</formula1>
    </dataValidation>
    <dataValidation type="list" allowBlank="1" showInputMessage="1" showErrorMessage="1" sqref="E29" xr:uid="{A6A4754C-0E00-4ED5-8ECB-7E48D8ED6362}">
      <formula1>Mesic</formula1>
    </dataValidation>
    <dataValidation type="list" allowBlank="1" showInputMessage="1" showErrorMessage="1" sqref="E30" xr:uid="{10BC8FD3-0123-43F1-840A-16124C45E34E}">
      <formula1>Savanna</formula1>
    </dataValidation>
    <dataValidation type="list" allowBlank="1" showInputMessage="1" showErrorMessage="1" sqref="E31" xr:uid="{EC080AD1-E89C-4D5D-81FC-D759B357C285}">
      <formula1>Septic</formula1>
    </dataValidation>
    <dataValidation type="list" allowBlank="1" showInputMessage="1" showErrorMessage="1" sqref="E32" xr:uid="{45400C15-39EC-46E1-A26E-6A58E2FA1B8D}">
      <formula1>Economy</formula1>
    </dataValidation>
    <dataValidation type="list" allowBlank="1" showInputMessage="1" showErrorMessage="1" sqref="E33" xr:uid="{D4422F91-8F58-4978-8D9D-FD057BDEF584}">
      <formula1>Pioneer</formula1>
    </dataValidation>
    <dataValidation type="list" allowBlank="1" showInputMessage="1" showErrorMessage="1" sqref="D13:D44" xr:uid="{00000000-0002-0000-0100-000000000000}">
      <formula1>List_ExpenseCategories</formula1>
    </dataValidation>
  </dataValidations>
  <pageMargins left="0.5" right="0.5" top="0.5" bottom="0.5" header="0.3" footer="0.3"/>
  <pageSetup scale="69" fitToHeight="0"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F0D585E-B98F-4408-8F81-D6D224D0C51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K14:K33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8C90F1-EE66-4960-9B8E-E9D269275CAB}">
          <x14:formula1>
            <xm:f>Data!$C$14:$C$16</xm:f>
          </x14:formula1>
          <xm:sqref>F29:F30 F32:F33</xm:sqref>
        </x14:dataValidation>
        <x14:dataValidation type="list" allowBlank="1" showInputMessage="1" showErrorMessage="1" xr:uid="{CE4F135B-9A24-49B0-A181-E5A296642FFE}">
          <x14:formula1>
            <xm:f>Data!$C$15:$C$16</xm:f>
          </x14:formula1>
          <xm:sqref>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EA0B-8199-4F36-9845-280509450F67}">
  <sheetPr>
    <tabColor theme="5"/>
  </sheetPr>
  <dimension ref="A1:F37"/>
  <sheetViews>
    <sheetView workbookViewId="0">
      <selection activeCell="D19" sqref="D19"/>
    </sheetView>
  </sheetViews>
  <sheetFormatPr defaultRowHeight="15" x14ac:dyDescent="0.4"/>
  <cols>
    <col min="1" max="1" width="36.3828125" bestFit="1" customWidth="1"/>
    <col min="2" max="2" width="9.53515625" bestFit="1" customWidth="1"/>
    <col min="3" max="3" width="13.69140625" bestFit="1" customWidth="1"/>
    <col min="4" max="4" width="13.23046875" bestFit="1" customWidth="1"/>
    <col min="5" max="5" width="19.23046875" bestFit="1" customWidth="1"/>
    <col min="6" max="6" width="20.84375" bestFit="1" customWidth="1"/>
    <col min="7" max="7" width="34" bestFit="1" customWidth="1"/>
    <col min="8" max="8" width="30.4609375" bestFit="1" customWidth="1"/>
    <col min="9" max="9" width="29.84375" bestFit="1" customWidth="1"/>
    <col min="10" max="10" width="17.53515625" bestFit="1" customWidth="1"/>
    <col min="11" max="11" width="44.3046875" bestFit="1" customWidth="1"/>
    <col min="12" max="12" width="35.69140625" bestFit="1" customWidth="1"/>
    <col min="13" max="13" width="42.4609375" bestFit="1" customWidth="1"/>
    <col min="14" max="14" width="19.3046875" bestFit="1" customWidth="1"/>
    <col min="15" max="15" width="18.3046875" bestFit="1" customWidth="1"/>
    <col min="16" max="16" width="30.84375" bestFit="1" customWidth="1"/>
    <col min="17" max="17" width="19.23046875" bestFit="1" customWidth="1"/>
    <col min="18" max="18" width="17.84375" bestFit="1" customWidth="1"/>
    <col min="19" max="19" width="34.69140625" bestFit="1" customWidth="1"/>
    <col min="20" max="20" width="21.4609375" bestFit="1" customWidth="1"/>
    <col min="21" max="21" width="20.4609375" bestFit="1" customWidth="1"/>
    <col min="22" max="22" width="18.23046875" bestFit="1" customWidth="1"/>
    <col min="23" max="23" width="23.84375" bestFit="1" customWidth="1"/>
    <col min="24" max="24" width="22.69140625" bestFit="1" customWidth="1"/>
    <col min="25" max="25" width="20.84375" bestFit="1" customWidth="1"/>
    <col min="26" max="26" width="21.765625" bestFit="1" customWidth="1"/>
    <col min="27" max="27" width="17.765625" bestFit="1" customWidth="1"/>
    <col min="28" max="28" width="33.3046875" bestFit="1" customWidth="1"/>
    <col min="29" max="29" width="5.765625" bestFit="1" customWidth="1"/>
    <col min="30" max="30" width="15.07421875" bestFit="1" customWidth="1"/>
    <col min="31" max="31" width="14.53515625" bestFit="1" customWidth="1"/>
    <col min="32" max="32" width="19.23046875" bestFit="1" customWidth="1"/>
    <col min="33" max="33" width="12.4609375" bestFit="1" customWidth="1"/>
    <col min="34" max="34" width="13.3046875" bestFit="1" customWidth="1"/>
    <col min="35" max="35" width="26.23046875" bestFit="1" customWidth="1"/>
    <col min="36" max="36" width="20.84375" bestFit="1" customWidth="1"/>
    <col min="37" max="37" width="34" bestFit="1" customWidth="1"/>
    <col min="38" max="38" width="30.4609375" bestFit="1" customWidth="1"/>
    <col min="39" max="39" width="29.84375" bestFit="1" customWidth="1"/>
    <col min="40" max="40" width="17.53515625" bestFit="1" customWidth="1"/>
    <col min="41" max="41" width="44.3046875" bestFit="1" customWidth="1"/>
    <col min="42" max="42" width="35.69140625" bestFit="1" customWidth="1"/>
    <col min="43" max="43" width="42.4609375" bestFit="1" customWidth="1"/>
    <col min="44" max="44" width="19.3046875" bestFit="1" customWidth="1"/>
    <col min="45" max="45" width="18.3046875" bestFit="1" customWidth="1"/>
    <col min="46" max="46" width="30.84375" bestFit="1" customWidth="1"/>
    <col min="47" max="47" width="19.23046875" bestFit="1" customWidth="1"/>
    <col min="48" max="48" width="17.84375" bestFit="1" customWidth="1"/>
    <col min="49" max="49" width="34.69140625" bestFit="1" customWidth="1"/>
    <col min="50" max="50" width="21.4609375" bestFit="1" customWidth="1"/>
    <col min="51" max="51" width="20.4609375" bestFit="1" customWidth="1"/>
    <col min="52" max="52" width="18.23046875" bestFit="1" customWidth="1"/>
    <col min="53" max="53" width="23.84375" bestFit="1" customWidth="1"/>
    <col min="54" max="54" width="22.69140625" bestFit="1" customWidth="1"/>
    <col min="55" max="55" width="20.84375" bestFit="1" customWidth="1"/>
    <col min="56" max="56" width="21.765625" bestFit="1" customWidth="1"/>
    <col min="57" max="57" width="17.765625" bestFit="1" customWidth="1"/>
    <col min="58" max="58" width="33.3046875" bestFit="1" customWidth="1"/>
    <col min="59" max="59" width="9.3046875" bestFit="1" customWidth="1"/>
    <col min="60" max="60" width="15.07421875" bestFit="1" customWidth="1"/>
    <col min="61" max="61" width="14.53515625" bestFit="1" customWidth="1"/>
    <col min="62" max="62" width="19.765625" bestFit="1" customWidth="1"/>
    <col min="63" max="63" width="23.84375" bestFit="1" customWidth="1"/>
  </cols>
  <sheetData>
    <row r="1" spans="1:6" x14ac:dyDescent="0.4">
      <c r="A1" s="50" t="s">
        <v>97</v>
      </c>
      <c r="B1" s="50"/>
      <c r="C1" s="50"/>
    </row>
    <row r="2" spans="1:6" x14ac:dyDescent="0.4">
      <c r="A2" s="50" t="s">
        <v>98</v>
      </c>
      <c r="B2" s="50"/>
      <c r="C2" s="50"/>
      <c r="E2" s="141" t="s">
        <v>141</v>
      </c>
      <c r="F2" s="142"/>
    </row>
    <row r="3" spans="1:6" x14ac:dyDescent="0.4">
      <c r="E3" s="143"/>
      <c r="F3" s="144"/>
    </row>
    <row r="4" spans="1:6" x14ac:dyDescent="0.4">
      <c r="A4" s="57" t="s">
        <v>71</v>
      </c>
      <c r="B4" s="55" t="s">
        <v>72</v>
      </c>
      <c r="C4" s="55" t="s">
        <v>73</v>
      </c>
      <c r="E4" s="143"/>
      <c r="F4" s="144"/>
    </row>
    <row r="5" spans="1:6" x14ac:dyDescent="0.4">
      <c r="A5" s="62" t="s">
        <v>21</v>
      </c>
      <c r="B5" s="113"/>
      <c r="C5" s="53"/>
      <c r="E5" s="143"/>
      <c r="F5" s="144"/>
    </row>
    <row r="6" spans="1:6" x14ac:dyDescent="0.4">
      <c r="A6" s="28" t="s">
        <v>32</v>
      </c>
      <c r="B6" s="111"/>
      <c r="C6" s="27">
        <v>0</v>
      </c>
      <c r="E6" s="143"/>
      <c r="F6" s="144"/>
    </row>
    <row r="7" spans="1:6" x14ac:dyDescent="0.4">
      <c r="A7" s="28" t="s">
        <v>30</v>
      </c>
      <c r="B7" s="111"/>
      <c r="C7" s="27">
        <v>0</v>
      </c>
      <c r="E7" s="145"/>
      <c r="F7" s="146"/>
    </row>
    <row r="8" spans="1:6" x14ac:dyDescent="0.4">
      <c r="A8" s="28" t="s">
        <v>147</v>
      </c>
      <c r="B8" s="111"/>
      <c r="C8" s="27">
        <v>0</v>
      </c>
    </row>
    <row r="9" spans="1:6" x14ac:dyDescent="0.4">
      <c r="A9" s="28" t="s">
        <v>146</v>
      </c>
      <c r="B9" s="111"/>
      <c r="C9" s="27">
        <v>0</v>
      </c>
    </row>
    <row r="10" spans="1:6" x14ac:dyDescent="0.4">
      <c r="A10" s="28" t="s">
        <v>145</v>
      </c>
      <c r="B10" s="111"/>
      <c r="C10" s="27">
        <v>0</v>
      </c>
    </row>
    <row r="11" spans="1:6" x14ac:dyDescent="0.4">
      <c r="A11" s="28" t="s">
        <v>144</v>
      </c>
      <c r="B11" s="111"/>
      <c r="C11" s="27">
        <v>0</v>
      </c>
    </row>
    <row r="12" spans="1:6" x14ac:dyDescent="0.4">
      <c r="A12" s="28" t="s">
        <v>143</v>
      </c>
      <c r="B12" s="111">
        <v>5</v>
      </c>
      <c r="C12" s="27">
        <v>50</v>
      </c>
    </row>
    <row r="13" spans="1:6" x14ac:dyDescent="0.4">
      <c r="A13" s="52" t="s">
        <v>51</v>
      </c>
      <c r="B13" s="113"/>
      <c r="C13" s="53"/>
    </row>
    <row r="14" spans="1:6" x14ac:dyDescent="0.4">
      <c r="A14" s="28" t="s">
        <v>15</v>
      </c>
      <c r="B14" s="111"/>
      <c r="C14" s="27">
        <v>0</v>
      </c>
    </row>
    <row r="15" spans="1:6" x14ac:dyDescent="0.4">
      <c r="A15" s="28" t="s">
        <v>14</v>
      </c>
      <c r="B15" s="111"/>
      <c r="C15" s="27">
        <v>0</v>
      </c>
    </row>
    <row r="16" spans="1:6" x14ac:dyDescent="0.4">
      <c r="A16" s="28" t="s">
        <v>13</v>
      </c>
      <c r="B16" s="111"/>
      <c r="C16" s="27">
        <v>0</v>
      </c>
    </row>
    <row r="17" spans="1:3" x14ac:dyDescent="0.4">
      <c r="A17" s="28" t="s">
        <v>39</v>
      </c>
      <c r="B17" s="111"/>
      <c r="C17" s="27">
        <v>0</v>
      </c>
    </row>
    <row r="18" spans="1:3" x14ac:dyDescent="0.4">
      <c r="A18" s="28" t="s">
        <v>41</v>
      </c>
      <c r="B18" s="111"/>
      <c r="C18" s="27">
        <v>0</v>
      </c>
    </row>
    <row r="19" spans="1:3" x14ac:dyDescent="0.4">
      <c r="A19" s="28" t="s">
        <v>40</v>
      </c>
      <c r="B19" s="111"/>
      <c r="C19" s="27">
        <v>0</v>
      </c>
    </row>
    <row r="20" spans="1:3" x14ac:dyDescent="0.4">
      <c r="A20" s="28" t="s">
        <v>78</v>
      </c>
      <c r="B20" s="111"/>
      <c r="C20" s="27">
        <v>0</v>
      </c>
    </row>
    <row r="21" spans="1:3" x14ac:dyDescent="0.4">
      <c r="A21" s="28" t="s">
        <v>79</v>
      </c>
      <c r="B21" s="111"/>
      <c r="C21" s="27">
        <v>0</v>
      </c>
    </row>
    <row r="22" spans="1:3" x14ac:dyDescent="0.4">
      <c r="A22" s="28" t="s">
        <v>80</v>
      </c>
      <c r="B22" s="111"/>
      <c r="C22" s="27">
        <v>0</v>
      </c>
    </row>
    <row r="23" spans="1:3" x14ac:dyDescent="0.4">
      <c r="A23" s="28" t="s">
        <v>81</v>
      </c>
      <c r="B23" s="111"/>
      <c r="C23" s="27">
        <v>0</v>
      </c>
    </row>
    <row r="24" spans="1:3" x14ac:dyDescent="0.4">
      <c r="A24" s="28" t="s">
        <v>86</v>
      </c>
      <c r="B24" s="111"/>
      <c r="C24" s="27">
        <v>0</v>
      </c>
    </row>
    <row r="25" spans="1:3" x14ac:dyDescent="0.4">
      <c r="A25" s="28" t="s">
        <v>85</v>
      </c>
      <c r="B25" s="111"/>
      <c r="C25" s="27">
        <v>0</v>
      </c>
    </row>
    <row r="26" spans="1:3" x14ac:dyDescent="0.4">
      <c r="A26" s="52" t="s">
        <v>8</v>
      </c>
      <c r="B26" s="113"/>
      <c r="C26" s="53"/>
    </row>
    <row r="27" spans="1:3" x14ac:dyDescent="0.4">
      <c r="A27" s="28" t="s">
        <v>50</v>
      </c>
      <c r="B27" s="111"/>
      <c r="C27" s="27">
        <v>0</v>
      </c>
    </row>
    <row r="28" spans="1:3" x14ac:dyDescent="0.4">
      <c r="A28" s="28" t="s">
        <v>152</v>
      </c>
      <c r="B28" s="111"/>
      <c r="C28" s="27">
        <v>0</v>
      </c>
    </row>
    <row r="29" spans="1:3" x14ac:dyDescent="0.4">
      <c r="A29" s="28" t="s">
        <v>151</v>
      </c>
      <c r="B29" s="111"/>
      <c r="C29" s="27">
        <v>0</v>
      </c>
    </row>
    <row r="30" spans="1:3" x14ac:dyDescent="0.4">
      <c r="A30" s="28" t="s">
        <v>150</v>
      </c>
      <c r="B30" s="111"/>
      <c r="C30" s="27">
        <v>0</v>
      </c>
    </row>
    <row r="31" spans="1:3" x14ac:dyDescent="0.4">
      <c r="A31" s="28" t="s">
        <v>149</v>
      </c>
      <c r="B31" s="111"/>
      <c r="C31" s="27">
        <v>0</v>
      </c>
    </row>
    <row r="32" spans="1:3" x14ac:dyDescent="0.4">
      <c r="A32" s="28" t="s">
        <v>148</v>
      </c>
      <c r="B32" s="111"/>
      <c r="C32" s="27">
        <v>0</v>
      </c>
    </row>
    <row r="33" spans="1:3" x14ac:dyDescent="0.4">
      <c r="A33" s="54" t="s">
        <v>9</v>
      </c>
      <c r="B33" s="114"/>
      <c r="C33" s="56"/>
    </row>
    <row r="34" spans="1:3" x14ac:dyDescent="0.4">
      <c r="A34" s="28" t="s">
        <v>11</v>
      </c>
      <c r="B34" s="111"/>
      <c r="C34" s="27">
        <v>0</v>
      </c>
    </row>
    <row r="35" spans="1:3" x14ac:dyDescent="0.4">
      <c r="A35" s="28" t="s">
        <v>12</v>
      </c>
      <c r="B35" s="111"/>
      <c r="C35" s="27">
        <v>0</v>
      </c>
    </row>
    <row r="36" spans="1:3" x14ac:dyDescent="0.4">
      <c r="A36" s="28" t="s">
        <v>10</v>
      </c>
      <c r="B36" s="111"/>
      <c r="C36" s="27">
        <v>0</v>
      </c>
    </row>
    <row r="37" spans="1:3" x14ac:dyDescent="0.4">
      <c r="A37" s="49" t="s">
        <v>4</v>
      </c>
      <c r="B37" s="112">
        <v>5</v>
      </c>
      <c r="C37" s="51">
        <v>50</v>
      </c>
    </row>
  </sheetData>
  <mergeCells count="1">
    <mergeCell ref="E2:F7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:K24"/>
  <sheetViews>
    <sheetView showGridLines="0" zoomScaleNormal="100" workbookViewId="0">
      <selection activeCell="O13" sqref="O13"/>
    </sheetView>
  </sheetViews>
  <sheetFormatPr defaultColWidth="8.765625" defaultRowHeight="15" customHeight="1" x14ac:dyDescent="0.4"/>
  <cols>
    <col min="1" max="2" width="2.69140625" style="1" customWidth="1"/>
    <col min="3" max="3" width="13.765625" style="4" customWidth="1"/>
    <col min="4" max="6" width="13.765625" style="2" customWidth="1"/>
    <col min="7" max="10" width="13.765625" style="1" customWidth="1"/>
    <col min="11" max="11" width="2.69140625" style="1" customWidth="1"/>
    <col min="12" max="15" width="8.765625" style="1" customWidth="1"/>
    <col min="16" max="16384" width="8.765625" style="1"/>
  </cols>
  <sheetData>
    <row r="2" spans="1:11" ht="20.5" customHeight="1" x14ac:dyDescent="0.4">
      <c r="B2" s="137" t="s">
        <v>140</v>
      </c>
      <c r="C2" s="136"/>
      <c r="D2" s="136"/>
      <c r="E2" s="136"/>
      <c r="F2" s="136"/>
      <c r="G2" s="136"/>
      <c r="H2" s="136"/>
      <c r="I2" s="136"/>
      <c r="J2" s="136"/>
      <c r="K2" s="136"/>
    </row>
    <row r="3" spans="1:11" ht="18" customHeight="1" thickBot="1" x14ac:dyDescent="0.45">
      <c r="J3" s="1" t="s">
        <v>0</v>
      </c>
    </row>
    <row r="4" spans="1:11" ht="18" customHeight="1" thickTop="1" x14ac:dyDescent="0.4">
      <c r="B4" s="16"/>
      <c r="C4" s="17"/>
      <c r="D4" s="18"/>
      <c r="E4" s="18"/>
      <c r="F4" s="18"/>
      <c r="G4" s="16"/>
      <c r="H4" s="16"/>
      <c r="I4" s="16"/>
      <c r="J4" s="16"/>
      <c r="K4" s="16"/>
    </row>
    <row r="5" spans="1:11" s="3" customFormat="1" ht="41.25" customHeight="1" x14ac:dyDescent="1.1499999999999999">
      <c r="A5" s="11"/>
      <c r="B5" s="13"/>
      <c r="C5" s="132" t="s">
        <v>74</v>
      </c>
      <c r="D5" s="132"/>
      <c r="E5" s="132"/>
      <c r="F5" s="132"/>
      <c r="G5" s="132"/>
      <c r="H5" s="132"/>
      <c r="I5" s="132"/>
      <c r="J5" s="13"/>
      <c r="K5" s="13"/>
    </row>
    <row r="6" spans="1:11" s="3" customFormat="1" ht="21" customHeight="1" x14ac:dyDescent="1.1499999999999999">
      <c r="A6" s="11"/>
      <c r="B6" s="13"/>
      <c r="C6" s="58"/>
      <c r="D6" s="58"/>
      <c r="E6" s="58"/>
      <c r="F6" s="58"/>
      <c r="G6" s="58"/>
      <c r="H6" s="58"/>
      <c r="I6" s="58"/>
      <c r="J6" s="13"/>
      <c r="K6" s="13"/>
    </row>
    <row r="7" spans="1:11" ht="19.899999999999999" customHeight="1" x14ac:dyDescent="0.4">
      <c r="A7" s="11"/>
      <c r="B7" s="13"/>
      <c r="C7" s="12"/>
      <c r="D7" s="14"/>
      <c r="E7" s="14"/>
      <c r="F7" s="14"/>
      <c r="G7" s="13"/>
      <c r="H7" s="13"/>
      <c r="I7" s="13"/>
      <c r="J7" s="13"/>
      <c r="K7" s="13"/>
    </row>
    <row r="8" spans="1:11" ht="33.75" customHeight="1" x14ac:dyDescent="0.4">
      <c r="A8" s="11"/>
      <c r="B8" s="13"/>
      <c r="C8" s="148" t="s">
        <v>62</v>
      </c>
      <c r="D8" s="69">
        <f>'Start Here'!E3</f>
        <v>0</v>
      </c>
      <c r="E8" s="147" t="s">
        <v>142</v>
      </c>
      <c r="F8" s="70">
        <f>'Start Here'!G3</f>
        <v>0</v>
      </c>
      <c r="G8" s="13"/>
      <c r="H8" s="13"/>
      <c r="I8" s="13"/>
      <c r="J8" s="13"/>
      <c r="K8" s="13"/>
    </row>
    <row r="9" spans="1:11" ht="30" customHeight="1" x14ac:dyDescent="0.4">
      <c r="A9" s="11"/>
      <c r="B9" s="13"/>
      <c r="C9" s="34" t="s">
        <v>55</v>
      </c>
      <c r="D9" s="35" t="s">
        <v>59</v>
      </c>
      <c r="E9" s="35" t="s">
        <v>66</v>
      </c>
      <c r="F9" s="92" t="s">
        <v>67</v>
      </c>
      <c r="G9" s="86" t="s">
        <v>95</v>
      </c>
      <c r="H9" s="87" t="s">
        <v>26</v>
      </c>
      <c r="I9" s="87" t="s">
        <v>75</v>
      </c>
      <c r="J9" s="88" t="s">
        <v>76</v>
      </c>
      <c r="K9" s="13"/>
    </row>
    <row r="10" spans="1:11" ht="30" customHeight="1" x14ac:dyDescent="0.4">
      <c r="A10" s="11"/>
      <c r="B10" s="13"/>
      <c r="C10" s="34" t="s">
        <v>63</v>
      </c>
      <c r="D10" s="89">
        <f>'Start Here'!E5</f>
        <v>0</v>
      </c>
      <c r="E10" s="89">
        <f>'Start Here'!F5</f>
        <v>0</v>
      </c>
      <c r="F10" s="89">
        <f>'Start Here'!G5</f>
        <v>0</v>
      </c>
      <c r="G10" s="36" t="s">
        <v>64</v>
      </c>
      <c r="H10" s="31">
        <f>'Start Here'!E7</f>
        <v>0</v>
      </c>
      <c r="I10" s="31">
        <f>'Start Here'!F7</f>
        <v>0</v>
      </c>
      <c r="J10" s="39">
        <f>D8/500</f>
        <v>0</v>
      </c>
      <c r="K10" s="13"/>
    </row>
    <row r="11" spans="1:11" ht="30" customHeight="1" x14ac:dyDescent="0.4">
      <c r="A11" s="11"/>
      <c r="B11" s="13"/>
      <c r="C11" s="90"/>
      <c r="D11" s="91"/>
      <c r="E11" s="91"/>
      <c r="F11" s="91"/>
      <c r="G11" s="13"/>
      <c r="H11" s="59"/>
      <c r="I11" s="13"/>
      <c r="J11" s="13"/>
      <c r="K11" s="13"/>
    </row>
    <row r="12" spans="1:11" ht="30" customHeight="1" x14ac:dyDescent="0.4">
      <c r="A12" s="11"/>
      <c r="B12" s="13"/>
      <c r="C12" s="138" t="s">
        <v>70</v>
      </c>
      <c r="D12" s="139"/>
      <c r="E12" s="140"/>
      <c r="F12" s="93"/>
      <c r="G12" s="13"/>
      <c r="H12" s="60"/>
      <c r="I12" s="13"/>
      <c r="J12" s="13"/>
      <c r="K12" s="13"/>
    </row>
    <row r="13" spans="1:11" ht="30" customHeight="1" x14ac:dyDescent="0.4">
      <c r="A13" s="11"/>
      <c r="B13" s="13"/>
      <c r="C13" s="96" t="s">
        <v>96</v>
      </c>
      <c r="D13" s="97" t="s">
        <v>69</v>
      </c>
      <c r="E13" s="98"/>
      <c r="F13" s="94"/>
      <c r="G13" s="13"/>
      <c r="H13" s="13"/>
      <c r="I13" s="13"/>
      <c r="J13" s="13"/>
      <c r="K13" s="13"/>
    </row>
    <row r="14" spans="1:11" ht="30" customHeight="1" x14ac:dyDescent="0.4">
      <c r="A14" s="11"/>
      <c r="B14" s="13"/>
      <c r="C14" s="99" t="s">
        <v>9</v>
      </c>
      <c r="D14" s="100">
        <f>SUM('Step 2'!C33:C35)</f>
        <v>0</v>
      </c>
      <c r="E14" s="98"/>
      <c r="F14" s="94"/>
      <c r="G14" s="13"/>
      <c r="H14" s="13"/>
      <c r="I14" s="13"/>
      <c r="J14" s="13"/>
      <c r="K14" s="13"/>
    </row>
    <row r="15" spans="1:11" ht="30" customHeight="1" x14ac:dyDescent="0.4">
      <c r="A15" s="11"/>
      <c r="B15" s="13"/>
      <c r="C15" s="99" t="s">
        <v>51</v>
      </c>
      <c r="D15" s="101">
        <f>SUM('Step 2'!C13:C24)</f>
        <v>0</v>
      </c>
      <c r="E15" s="102"/>
      <c r="F15" s="95"/>
      <c r="G15" s="13"/>
      <c r="H15" s="13"/>
      <c r="I15" s="13"/>
      <c r="J15" s="13"/>
      <c r="K15" s="13"/>
    </row>
    <row r="16" spans="1:11" ht="30" customHeight="1" x14ac:dyDescent="0.4">
      <c r="A16" s="11"/>
      <c r="B16" s="13"/>
      <c r="C16" s="99" t="s">
        <v>8</v>
      </c>
      <c r="D16" s="101">
        <f>SUM('Step 2'!C26:C31)</f>
        <v>0</v>
      </c>
      <c r="E16" s="102"/>
      <c r="F16" s="95"/>
      <c r="G16" s="13"/>
      <c r="H16" s="13"/>
      <c r="I16" s="13"/>
      <c r="J16" s="13"/>
      <c r="K16" s="13"/>
    </row>
    <row r="17" spans="1:11" ht="30" customHeight="1" x14ac:dyDescent="0.4">
      <c r="A17" s="11"/>
      <c r="B17" s="13"/>
      <c r="C17" s="99" t="s">
        <v>21</v>
      </c>
      <c r="D17" s="101">
        <f>SUM('Step 2'!C6:C11)</f>
        <v>0</v>
      </c>
      <c r="E17" s="102"/>
      <c r="F17" s="95"/>
      <c r="G17" s="13"/>
      <c r="H17" s="13"/>
      <c r="I17" s="13"/>
      <c r="J17" s="13"/>
      <c r="K17" s="13"/>
    </row>
    <row r="18" spans="1:11" ht="30" customHeight="1" x14ac:dyDescent="0.4">
      <c r="A18" s="11"/>
      <c r="B18" s="13"/>
      <c r="C18" s="103" t="s">
        <v>77</v>
      </c>
      <c r="D18" s="104">
        <f>SUM(C14:D17)*0.1</f>
        <v>0</v>
      </c>
      <c r="E18" s="105"/>
      <c r="F18" s="95"/>
      <c r="G18" s="13"/>
      <c r="H18" s="13"/>
      <c r="I18" s="13"/>
      <c r="J18" s="13"/>
      <c r="K18" s="13"/>
    </row>
    <row r="19" spans="1:11" ht="30" customHeight="1" x14ac:dyDescent="0.4">
      <c r="A19" s="11"/>
      <c r="B19" s="13"/>
      <c r="C19" s="99"/>
      <c r="D19" s="106" t="s">
        <v>68</v>
      </c>
      <c r="E19" s="105">
        <f>SUM(D14:D17,E18)</f>
        <v>0</v>
      </c>
      <c r="F19" s="95"/>
      <c r="G19" s="13"/>
      <c r="H19" s="13"/>
      <c r="I19" s="13"/>
      <c r="J19" s="13"/>
      <c r="K19" s="13"/>
    </row>
    <row r="20" spans="1:11" ht="30" customHeight="1" x14ac:dyDescent="0.4">
      <c r="A20" s="11"/>
      <c r="B20" s="13"/>
      <c r="C20" s="99"/>
      <c r="D20" s="107" t="s">
        <v>93</v>
      </c>
      <c r="E20" s="105">
        <v>500</v>
      </c>
      <c r="F20" s="95"/>
      <c r="G20" s="13"/>
      <c r="H20" s="13"/>
      <c r="I20" s="13"/>
      <c r="J20" s="13"/>
      <c r="K20" s="13"/>
    </row>
    <row r="21" spans="1:11" ht="30" customHeight="1" x14ac:dyDescent="0.4">
      <c r="A21" s="11"/>
      <c r="B21" s="13"/>
      <c r="C21" s="108"/>
      <c r="D21" s="109" t="s">
        <v>94</v>
      </c>
      <c r="E21" s="110">
        <f>E19-E20</f>
        <v>-500</v>
      </c>
      <c r="F21" s="95"/>
      <c r="G21" s="13"/>
      <c r="H21" s="13"/>
      <c r="I21" s="13"/>
      <c r="J21" s="13"/>
      <c r="K21" s="13"/>
    </row>
    <row r="22" spans="1:11" ht="18.75" customHeight="1" x14ac:dyDescent="0.4">
      <c r="A22" s="11"/>
      <c r="B22" s="13"/>
      <c r="C22" s="12"/>
      <c r="D22" s="15"/>
      <c r="E22" s="15"/>
      <c r="F22" s="15"/>
      <c r="G22" s="13"/>
      <c r="H22" s="13"/>
      <c r="I22" s="13"/>
      <c r="J22" s="13"/>
      <c r="K22" s="13"/>
    </row>
    <row r="23" spans="1:11" ht="25.15" customHeight="1" x14ac:dyDescent="0.4"/>
    <row r="24" spans="1:11" ht="25.15" customHeight="1" x14ac:dyDescent="0.4"/>
  </sheetData>
  <mergeCells count="3">
    <mergeCell ref="C5:I5"/>
    <mergeCell ref="B2:K2"/>
    <mergeCell ref="C12:E12"/>
  </mergeCells>
  <dataValidations count="3">
    <dataValidation allowBlank="1" showInputMessage="1" showErrorMessage="1" prompt="Enter your projected income in this cell" sqref="D15:D17" xr:uid="{00000000-0002-0000-0000-000001000000}"/>
    <dataValidation allowBlank="1" showInputMessage="1" showErrorMessage="1" prompt="Enter you actual income in this cell" sqref="E15:E17" xr:uid="{00000000-0002-0000-0000-000002000000}"/>
    <dataValidation allowBlank="1" showInputMessage="1" showErrorMessage="1" prompt="Difference is auto calculated in this cell" sqref="F15:F18" xr:uid="{00000000-0002-0000-0000-000004000000}"/>
  </dataValidations>
  <pageMargins left="0.25" right="0.25" top="0.75" bottom="0.75" header="0.3" footer="0.3"/>
  <pageSetup paperSize="9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384B-1BB2-43BE-A2E9-79F67C56453D}">
  <dimension ref="A2:M18"/>
  <sheetViews>
    <sheetView tabSelected="1" workbookViewId="0">
      <selection activeCell="P13" sqref="P13"/>
    </sheetView>
  </sheetViews>
  <sheetFormatPr defaultRowHeight="15" x14ac:dyDescent="0.4"/>
  <cols>
    <col min="1" max="1" width="22.84375" customWidth="1"/>
    <col min="2" max="2" width="15.07421875" bestFit="1" customWidth="1"/>
    <col min="3" max="3" width="8.765625" customWidth="1"/>
    <col min="4" max="4" width="8.61328125" bestFit="1" customWidth="1"/>
    <col min="5" max="5" width="12.07421875" bestFit="1" customWidth="1"/>
    <col min="6" max="6" width="11.765625" bestFit="1" customWidth="1"/>
    <col min="7" max="7" width="11.61328125" bestFit="1" customWidth="1"/>
    <col min="8" max="8" width="10.61328125" bestFit="1" customWidth="1"/>
    <col min="9" max="9" width="10.4609375" bestFit="1" customWidth="1"/>
    <col min="10" max="10" width="11.3828125" bestFit="1" customWidth="1"/>
    <col min="11" max="11" width="12.765625" bestFit="1" customWidth="1"/>
    <col min="12" max="12" width="12.69140625" bestFit="1" customWidth="1"/>
    <col min="13" max="13" width="13.3828125" bestFit="1" customWidth="1"/>
  </cols>
  <sheetData>
    <row r="2" spans="1:13" x14ac:dyDescent="0.4">
      <c r="C2" s="133" t="s">
        <v>119</v>
      </c>
      <c r="D2" s="133"/>
      <c r="E2" s="133"/>
      <c r="F2" s="133"/>
      <c r="G2" s="133"/>
      <c r="H2" s="133"/>
      <c r="I2" s="133"/>
      <c r="J2" s="134" t="s">
        <v>121</v>
      </c>
      <c r="K2" s="134"/>
      <c r="L2" s="135" t="s">
        <v>9</v>
      </c>
      <c r="M2" s="135"/>
    </row>
    <row r="3" spans="1:13" ht="35.25" customHeight="1" x14ac:dyDescent="0.4">
      <c r="A3" t="s">
        <v>99</v>
      </c>
      <c r="B3" t="s">
        <v>100</v>
      </c>
      <c r="C3" s="115" t="s">
        <v>8</v>
      </c>
      <c r="D3" s="116" t="s">
        <v>118</v>
      </c>
      <c r="E3" s="116" t="s">
        <v>120</v>
      </c>
      <c r="F3" s="116" t="s">
        <v>124</v>
      </c>
      <c r="G3" s="115" t="s">
        <v>101</v>
      </c>
      <c r="H3" s="115" t="s">
        <v>102</v>
      </c>
      <c r="I3" s="116" t="s">
        <v>103</v>
      </c>
      <c r="J3" s="117" t="s">
        <v>117</v>
      </c>
      <c r="K3" s="117" t="s">
        <v>105</v>
      </c>
      <c r="L3" s="118" t="s">
        <v>104</v>
      </c>
      <c r="M3" s="118" t="s">
        <v>123</v>
      </c>
    </row>
    <row r="4" spans="1:13" x14ac:dyDescent="0.4">
      <c r="A4" s="119" t="s">
        <v>106</v>
      </c>
      <c r="B4" s="120" t="s">
        <v>125</v>
      </c>
      <c r="C4" s="124"/>
      <c r="D4" s="124"/>
      <c r="E4" s="125"/>
      <c r="F4" s="125"/>
      <c r="G4" s="124"/>
      <c r="H4" s="124"/>
      <c r="I4" s="125"/>
      <c r="J4" s="125"/>
      <c r="K4" s="126"/>
      <c r="L4" s="125"/>
      <c r="M4" s="125"/>
    </row>
    <row r="5" spans="1:13" ht="30" x14ac:dyDescent="0.4">
      <c r="A5" s="119" t="s">
        <v>107</v>
      </c>
      <c r="B5" s="121" t="s">
        <v>126</v>
      </c>
      <c r="C5" s="124"/>
      <c r="D5" s="124"/>
      <c r="E5" s="124"/>
      <c r="F5" s="124"/>
      <c r="G5" s="125"/>
      <c r="H5" s="125"/>
      <c r="I5" s="124"/>
      <c r="J5" s="125"/>
      <c r="K5" s="125"/>
      <c r="L5" s="125"/>
      <c r="M5" s="125"/>
    </row>
    <row r="6" spans="1:13" x14ac:dyDescent="0.4">
      <c r="A6" s="119" t="s">
        <v>108</v>
      </c>
      <c r="B6" s="120" t="s">
        <v>127</v>
      </c>
      <c r="C6" s="125"/>
      <c r="D6" s="125"/>
      <c r="E6" s="124"/>
      <c r="F6" s="125"/>
      <c r="G6" s="125"/>
      <c r="H6" s="125"/>
      <c r="I6" s="124"/>
      <c r="J6" s="125"/>
      <c r="K6" s="125"/>
      <c r="L6" s="125"/>
      <c r="M6" s="125"/>
    </row>
    <row r="7" spans="1:13" x14ac:dyDescent="0.4">
      <c r="A7" s="119" t="s">
        <v>109</v>
      </c>
      <c r="B7" s="120" t="s">
        <v>128</v>
      </c>
      <c r="C7" s="125"/>
      <c r="D7" s="124"/>
      <c r="E7" s="124"/>
      <c r="F7" s="124"/>
      <c r="G7" s="125"/>
      <c r="H7" s="125"/>
      <c r="I7" s="124"/>
      <c r="J7" s="125"/>
      <c r="K7" s="125"/>
      <c r="L7" s="125"/>
      <c r="M7" s="125"/>
    </row>
    <row r="8" spans="1:13" x14ac:dyDescent="0.4">
      <c r="A8" s="119" t="s">
        <v>110</v>
      </c>
      <c r="B8" s="120" t="s">
        <v>129</v>
      </c>
      <c r="C8" s="125"/>
      <c r="D8" s="124"/>
      <c r="E8" s="125"/>
      <c r="F8" s="125"/>
      <c r="G8" s="125"/>
      <c r="H8" s="125"/>
      <c r="I8" s="125"/>
      <c r="J8" s="125"/>
      <c r="K8" s="125"/>
      <c r="L8" s="125"/>
      <c r="M8" s="125"/>
    </row>
    <row r="9" spans="1:13" x14ac:dyDescent="0.4">
      <c r="A9" s="119" t="s">
        <v>111</v>
      </c>
      <c r="B9" s="120" t="s">
        <v>130</v>
      </c>
      <c r="C9" s="125"/>
      <c r="D9" s="125"/>
      <c r="E9" s="124"/>
      <c r="F9" s="124"/>
      <c r="G9" s="125"/>
      <c r="H9" s="125"/>
      <c r="I9" s="124"/>
      <c r="J9" s="126"/>
      <c r="K9" s="125"/>
      <c r="L9" s="125"/>
      <c r="M9" s="125"/>
    </row>
    <row r="10" spans="1:13" x14ac:dyDescent="0.4">
      <c r="A10" s="122" t="s">
        <v>114</v>
      </c>
      <c r="B10" s="120" t="s">
        <v>131</v>
      </c>
      <c r="C10" s="124"/>
      <c r="D10" s="125"/>
      <c r="E10" s="125"/>
      <c r="F10" s="125"/>
      <c r="G10" s="125"/>
      <c r="H10" s="125"/>
      <c r="I10" s="125"/>
      <c r="J10" s="125"/>
      <c r="K10" s="125"/>
      <c r="L10" s="125"/>
      <c r="M10" s="125"/>
    </row>
    <row r="11" spans="1:13" x14ac:dyDescent="0.4">
      <c r="A11" s="122" t="s">
        <v>112</v>
      </c>
      <c r="B11" s="120" t="s">
        <v>132</v>
      </c>
      <c r="C11" s="124"/>
      <c r="D11" s="125"/>
      <c r="E11" s="124"/>
      <c r="F11" s="125"/>
      <c r="G11" s="124"/>
      <c r="H11" s="125"/>
      <c r="I11" s="125"/>
      <c r="J11" s="125"/>
      <c r="K11" s="125"/>
      <c r="L11" s="125"/>
      <c r="M11" s="125"/>
    </row>
    <row r="12" spans="1:13" x14ac:dyDescent="0.4">
      <c r="A12" s="122" t="s">
        <v>113</v>
      </c>
      <c r="B12" s="120" t="s">
        <v>133</v>
      </c>
      <c r="C12" s="124"/>
      <c r="D12" s="125"/>
      <c r="E12" s="124"/>
      <c r="F12" s="125"/>
      <c r="G12" s="124"/>
      <c r="H12" s="125"/>
      <c r="I12" s="124"/>
      <c r="J12" s="125"/>
      <c r="K12" s="125"/>
      <c r="L12" s="125"/>
      <c r="M12" s="125"/>
    </row>
    <row r="13" spans="1:13" ht="30" x14ac:dyDescent="0.4">
      <c r="A13" s="122" t="s">
        <v>115</v>
      </c>
      <c r="B13" s="121" t="s">
        <v>138</v>
      </c>
      <c r="C13" s="125"/>
      <c r="D13" s="125"/>
      <c r="E13" s="124"/>
      <c r="F13" s="124"/>
      <c r="G13" s="125"/>
      <c r="H13" s="125"/>
      <c r="I13" s="125"/>
      <c r="J13" s="126"/>
      <c r="K13" s="126"/>
      <c r="L13" s="127"/>
      <c r="M13" s="125"/>
    </row>
    <row r="14" spans="1:13" x14ac:dyDescent="0.4">
      <c r="A14" s="122" t="s">
        <v>116</v>
      </c>
      <c r="B14" s="120" t="s">
        <v>139</v>
      </c>
      <c r="C14" s="125"/>
      <c r="D14" s="124"/>
      <c r="E14" s="124"/>
      <c r="F14" s="125"/>
      <c r="G14" s="124"/>
      <c r="H14" s="124"/>
      <c r="I14" s="125"/>
      <c r="J14" s="125"/>
      <c r="K14" s="126"/>
      <c r="L14" s="127"/>
      <c r="M14" s="127"/>
    </row>
    <row r="15" spans="1:13" x14ac:dyDescent="0.4">
      <c r="A15" s="122" t="s">
        <v>122</v>
      </c>
      <c r="B15" s="120"/>
      <c r="C15" s="125"/>
      <c r="D15" s="125"/>
      <c r="E15" s="125"/>
      <c r="F15" s="125"/>
      <c r="G15" s="125"/>
      <c r="H15" s="125"/>
      <c r="I15" s="125"/>
      <c r="J15" s="126"/>
      <c r="K15" s="126"/>
      <c r="L15" s="125"/>
      <c r="M15" s="125"/>
    </row>
    <row r="16" spans="1:13" x14ac:dyDescent="0.4">
      <c r="A16" s="122" t="s">
        <v>134</v>
      </c>
      <c r="B16" s="120" t="s">
        <v>137</v>
      </c>
      <c r="C16" s="125"/>
      <c r="D16" s="125"/>
      <c r="E16" s="125"/>
      <c r="F16" s="125"/>
      <c r="G16" s="125"/>
      <c r="H16" s="125"/>
      <c r="I16" s="125"/>
      <c r="J16" s="126"/>
      <c r="K16" s="125"/>
      <c r="L16" s="125"/>
      <c r="M16" s="125"/>
    </row>
    <row r="17" spans="1:13" x14ac:dyDescent="0.4">
      <c r="A17" s="122" t="s">
        <v>135</v>
      </c>
      <c r="B17" s="120" t="s">
        <v>136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7"/>
      <c r="M17" s="125"/>
    </row>
    <row r="18" spans="1:13" x14ac:dyDescent="0.4">
      <c r="A18" s="123"/>
      <c r="B18" s="123"/>
    </row>
  </sheetData>
  <mergeCells count="3">
    <mergeCell ref="C2:I2"/>
    <mergeCell ref="J2:K2"/>
    <mergeCell ref="L2:M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1:L52"/>
  <sheetViews>
    <sheetView showGridLines="0" topLeftCell="A13" workbookViewId="0">
      <selection activeCell="A13" sqref="A1:XFD1048576"/>
    </sheetView>
  </sheetViews>
  <sheetFormatPr defaultColWidth="8.765625" defaultRowHeight="18" customHeight="1" x14ac:dyDescent="0.4"/>
  <cols>
    <col min="1" max="2" width="2.69140625" style="2" customWidth="1"/>
    <col min="3" max="3" width="50.69140625" style="2" customWidth="1"/>
    <col min="4" max="4" width="16.07421875" style="2" customWidth="1"/>
    <col min="5" max="5" width="10.69140625" style="2" bestFit="1" customWidth="1"/>
    <col min="6" max="6" width="8" style="2" bestFit="1" customWidth="1"/>
    <col min="7" max="7" width="11.84375" style="2" customWidth="1"/>
    <col min="8" max="9" width="8.765625" style="2" customWidth="1"/>
    <col min="10" max="10" width="8.765625" style="2"/>
    <col min="11" max="12" width="8.765625" style="2" customWidth="1"/>
    <col min="13" max="16384" width="8.765625" style="2"/>
  </cols>
  <sheetData>
    <row r="1" spans="2:12" ht="18" customHeight="1" thickBot="1" x14ac:dyDescent="0.45">
      <c r="I1" s="6" t="s">
        <v>0</v>
      </c>
    </row>
    <row r="2" spans="2:12" s="22" customFormat="1" ht="79.900000000000006" customHeight="1" thickTop="1" x14ac:dyDescent="0.4">
      <c r="B2" s="21"/>
      <c r="C2" s="40" t="s">
        <v>6</v>
      </c>
      <c r="D2" s="41"/>
      <c r="E2" s="41"/>
    </row>
    <row r="3" spans="2:12" ht="19.899999999999999" customHeight="1" x14ac:dyDescent="0.4">
      <c r="B3" s="10"/>
      <c r="C3" s="42"/>
      <c r="D3" s="42"/>
      <c r="E3" s="42"/>
    </row>
    <row r="4" spans="2:12" ht="30" customHeight="1" x14ac:dyDescent="0.4">
      <c r="B4" s="10"/>
      <c r="C4" s="29" t="s">
        <v>3</v>
      </c>
      <c r="D4" s="43" t="s">
        <v>7</v>
      </c>
      <c r="E4" s="42"/>
      <c r="K4"/>
      <c r="L4"/>
    </row>
    <row r="5" spans="2:12" ht="30" customHeight="1" x14ac:dyDescent="0.4">
      <c r="B5" s="10"/>
      <c r="C5" s="29" t="s">
        <v>9</v>
      </c>
      <c r="D5" s="44"/>
      <c r="E5" s="42"/>
      <c r="K5"/>
      <c r="L5"/>
    </row>
    <row r="6" spans="2:12" ht="30" customHeight="1" x14ac:dyDescent="0.4">
      <c r="B6" s="10"/>
      <c r="C6" s="29" t="s">
        <v>8</v>
      </c>
      <c r="D6" s="44"/>
      <c r="E6" s="42"/>
      <c r="K6"/>
      <c r="L6"/>
    </row>
    <row r="7" spans="2:12" ht="30" customHeight="1" x14ac:dyDescent="0.4">
      <c r="B7" s="10"/>
      <c r="C7" s="29" t="s">
        <v>51</v>
      </c>
      <c r="D7" s="44"/>
      <c r="E7" s="42"/>
      <c r="K7"/>
      <c r="L7"/>
    </row>
    <row r="8" spans="2:12" ht="30" customHeight="1" x14ac:dyDescent="0.4">
      <c r="B8" s="10"/>
      <c r="C8" s="29" t="s">
        <v>21</v>
      </c>
      <c r="D8" s="44"/>
      <c r="E8" s="42"/>
      <c r="K8"/>
      <c r="L8"/>
    </row>
    <row r="9" spans="2:12" ht="30" customHeight="1" x14ac:dyDescent="0.4">
      <c r="B9" s="10"/>
      <c r="C9" s="29" t="s">
        <v>16</v>
      </c>
      <c r="D9" s="44"/>
      <c r="E9" s="42"/>
      <c r="K9"/>
      <c r="L9"/>
    </row>
    <row r="10" spans="2:12" ht="30" customHeight="1" thickBot="1" x14ac:dyDescent="0.45">
      <c r="B10" s="10"/>
      <c r="C10" s="42"/>
      <c r="D10" s="42"/>
      <c r="E10" s="42"/>
      <c r="K10"/>
      <c r="L10"/>
    </row>
    <row r="11" spans="2:12" s="22" customFormat="1" ht="79.900000000000006" customHeight="1" thickTop="1" x14ac:dyDescent="0.4">
      <c r="B11" s="21"/>
      <c r="C11" s="40" t="s">
        <v>42</v>
      </c>
      <c r="D11" s="41"/>
      <c r="E11" s="41"/>
    </row>
    <row r="12" spans="2:12" ht="19.899999999999999" customHeight="1" x14ac:dyDescent="0.4">
      <c r="B12" s="10"/>
      <c r="C12" s="42"/>
      <c r="D12" s="42"/>
      <c r="E12" s="42"/>
    </row>
    <row r="13" spans="2:12" ht="30" customHeight="1" x14ac:dyDescent="0.4">
      <c r="B13" s="10"/>
      <c r="C13" s="29" t="s">
        <v>52</v>
      </c>
      <c r="D13" s="43" t="s">
        <v>7</v>
      </c>
      <c r="E13" s="42"/>
    </row>
    <row r="14" spans="2:12" ht="30" customHeight="1" x14ac:dyDescent="0.4">
      <c r="B14" s="10"/>
      <c r="C14" s="29" t="s">
        <v>43</v>
      </c>
      <c r="D14" s="44"/>
      <c r="E14" s="42"/>
    </row>
    <row r="15" spans="2:12" ht="30" customHeight="1" x14ac:dyDescent="0.4">
      <c r="B15" s="10"/>
      <c r="C15" s="29" t="s">
        <v>44</v>
      </c>
      <c r="D15" s="44"/>
      <c r="E15" s="42"/>
    </row>
    <row r="16" spans="2:12" ht="30" customHeight="1" x14ac:dyDescent="0.4">
      <c r="B16" s="10"/>
      <c r="C16" s="29" t="s">
        <v>45</v>
      </c>
      <c r="D16" s="44"/>
      <c r="E16" s="42"/>
    </row>
    <row r="19" spans="3:9" ht="18" customHeight="1" x14ac:dyDescent="0.4">
      <c r="C19" s="45" t="s">
        <v>53</v>
      </c>
      <c r="D19" s="84" t="s">
        <v>52</v>
      </c>
      <c r="E19" s="45" t="s">
        <v>34</v>
      </c>
      <c r="F19" s="45" t="s">
        <v>87</v>
      </c>
      <c r="G19" s="45"/>
      <c r="H19" s="45"/>
      <c r="I19" s="45"/>
    </row>
    <row r="20" spans="3:9" ht="18" customHeight="1" x14ac:dyDescent="0.4">
      <c r="C20" s="47" t="s">
        <v>46</v>
      </c>
      <c r="D20" s="85" t="s">
        <v>43</v>
      </c>
      <c r="E20" s="47">
        <v>48</v>
      </c>
      <c r="F20" s="47">
        <v>43</v>
      </c>
      <c r="G20" s="47"/>
      <c r="H20" s="47"/>
      <c r="I20" s="47"/>
    </row>
    <row r="21" spans="3:9" ht="18" customHeight="1" x14ac:dyDescent="0.4">
      <c r="C21" s="47"/>
      <c r="D21" s="85" t="s">
        <v>44</v>
      </c>
      <c r="E21" s="47">
        <v>75</v>
      </c>
      <c r="F21" s="47">
        <v>75</v>
      </c>
      <c r="G21" s="47"/>
      <c r="H21" s="47"/>
      <c r="I21" s="47"/>
    </row>
    <row r="22" spans="3:9" ht="18" customHeight="1" x14ac:dyDescent="0.4">
      <c r="C22" s="47"/>
      <c r="D22" s="85" t="s">
        <v>45</v>
      </c>
      <c r="E22" s="47">
        <v>265</v>
      </c>
      <c r="F22" s="47">
        <v>323</v>
      </c>
      <c r="G22" s="47"/>
      <c r="H22" s="47"/>
      <c r="I22" s="47"/>
    </row>
    <row r="23" spans="3:9" ht="18" customHeight="1" x14ac:dyDescent="0.4">
      <c r="C23" s="47" t="s">
        <v>47</v>
      </c>
      <c r="D23" s="85" t="s">
        <v>43</v>
      </c>
      <c r="E23" s="46">
        <v>64</v>
      </c>
      <c r="F23" s="47">
        <v>43</v>
      </c>
      <c r="G23" s="47"/>
      <c r="H23" s="47"/>
      <c r="I23" s="47"/>
    </row>
    <row r="24" spans="3:9" ht="18" customHeight="1" x14ac:dyDescent="0.4">
      <c r="C24" s="47"/>
      <c r="D24" s="85" t="s">
        <v>44</v>
      </c>
      <c r="E24" s="46">
        <v>84</v>
      </c>
      <c r="F24" s="47">
        <v>75</v>
      </c>
      <c r="G24" s="47"/>
      <c r="H24" s="47"/>
      <c r="I24" s="47"/>
    </row>
    <row r="25" spans="3:9" ht="18" customHeight="1" x14ac:dyDescent="0.4">
      <c r="C25" s="47"/>
      <c r="D25" s="85" t="s">
        <v>45</v>
      </c>
      <c r="E25" s="46">
        <v>295</v>
      </c>
      <c r="F25" s="47">
        <v>325</v>
      </c>
      <c r="G25" s="47"/>
      <c r="H25" s="47"/>
      <c r="I25" s="47"/>
    </row>
    <row r="26" spans="3:9" ht="18" customHeight="1" x14ac:dyDescent="0.4">
      <c r="C26" s="47" t="s">
        <v>48</v>
      </c>
      <c r="D26" s="85" t="s">
        <v>43</v>
      </c>
      <c r="E26" s="46">
        <v>49</v>
      </c>
      <c r="F26" s="47">
        <v>41</v>
      </c>
      <c r="G26" s="47"/>
      <c r="H26" s="47"/>
      <c r="I26" s="47"/>
    </row>
    <row r="27" spans="3:9" ht="18" customHeight="1" x14ac:dyDescent="0.4">
      <c r="C27" s="47"/>
      <c r="D27" s="85" t="s">
        <v>44</v>
      </c>
      <c r="E27" s="46">
        <v>69</v>
      </c>
      <c r="F27" s="47">
        <v>71</v>
      </c>
      <c r="G27" s="47"/>
      <c r="H27" s="47"/>
      <c r="I27" s="47"/>
    </row>
    <row r="28" spans="3:9" ht="18" customHeight="1" x14ac:dyDescent="0.4">
      <c r="C28" s="47"/>
      <c r="D28" s="85" t="s">
        <v>45</v>
      </c>
      <c r="E28" s="46">
        <v>229</v>
      </c>
      <c r="F28" s="47">
        <v>304</v>
      </c>
      <c r="G28" s="47"/>
      <c r="H28" s="47"/>
      <c r="I28" s="47"/>
    </row>
    <row r="29" spans="3:9" ht="18" customHeight="1" x14ac:dyDescent="0.4">
      <c r="C29" s="47" t="s">
        <v>49</v>
      </c>
      <c r="D29" s="85" t="s">
        <v>43</v>
      </c>
      <c r="E29" s="46"/>
      <c r="F29" s="47">
        <v>31</v>
      </c>
      <c r="G29" s="47"/>
      <c r="H29" s="47"/>
      <c r="I29" s="47"/>
    </row>
    <row r="30" spans="3:9" ht="18" customHeight="1" x14ac:dyDescent="0.4">
      <c r="C30" s="47"/>
      <c r="D30" s="85" t="s">
        <v>44</v>
      </c>
      <c r="E30" s="46">
        <v>65</v>
      </c>
      <c r="F30" s="47">
        <v>51</v>
      </c>
      <c r="G30" s="47"/>
      <c r="H30" s="47"/>
      <c r="I30" s="47"/>
    </row>
    <row r="31" spans="3:9" ht="18" customHeight="1" x14ac:dyDescent="0.4">
      <c r="C31" s="47"/>
      <c r="D31" s="85" t="s">
        <v>45</v>
      </c>
      <c r="E31" s="46">
        <v>205</v>
      </c>
      <c r="F31" s="47">
        <v>203</v>
      </c>
      <c r="G31" s="47"/>
      <c r="H31" s="47"/>
      <c r="I31" s="47"/>
    </row>
    <row r="32" spans="3:9" ht="18" customHeight="1" x14ac:dyDescent="0.4">
      <c r="C32" s="47" t="s">
        <v>50</v>
      </c>
      <c r="D32" s="85" t="s">
        <v>43</v>
      </c>
      <c r="E32" s="46">
        <v>40</v>
      </c>
      <c r="F32" s="47">
        <v>19</v>
      </c>
      <c r="G32" s="47"/>
      <c r="H32" s="47"/>
      <c r="I32" s="47"/>
    </row>
    <row r="33" spans="3:9" ht="18" customHeight="1" x14ac:dyDescent="0.4">
      <c r="C33" s="47"/>
      <c r="D33" s="85" t="s">
        <v>44</v>
      </c>
      <c r="E33" s="46">
        <v>50</v>
      </c>
      <c r="F33" s="47">
        <v>27</v>
      </c>
      <c r="G33" s="47"/>
      <c r="H33" s="47"/>
      <c r="I33" s="47"/>
    </row>
    <row r="34" spans="3:9" ht="18" customHeight="1" x14ac:dyDescent="0.4">
      <c r="C34" s="47"/>
      <c r="D34" s="85" t="s">
        <v>45</v>
      </c>
      <c r="E34" s="46">
        <v>175</v>
      </c>
      <c r="F34" s="47">
        <v>85</v>
      </c>
      <c r="G34" s="47"/>
      <c r="H34" s="47"/>
      <c r="I34" s="47"/>
    </row>
    <row r="35" spans="3:9" ht="18" customHeight="1" x14ac:dyDescent="0.4">
      <c r="C35" s="47" t="s">
        <v>91</v>
      </c>
      <c r="D35" s="85" t="s">
        <v>43</v>
      </c>
      <c r="E35" s="47">
        <v>17</v>
      </c>
      <c r="F35" s="47">
        <v>12</v>
      </c>
      <c r="G35" s="47" t="s">
        <v>92</v>
      </c>
      <c r="H35" s="47"/>
      <c r="I35" s="47"/>
    </row>
    <row r="36" spans="3:9" ht="18" customHeight="1" x14ac:dyDescent="0.4">
      <c r="C36" s="47"/>
      <c r="D36" s="85" t="s">
        <v>44</v>
      </c>
      <c r="E36" s="47">
        <v>17</v>
      </c>
      <c r="F36" s="47">
        <v>24</v>
      </c>
      <c r="G36" s="47"/>
      <c r="H36" s="47"/>
      <c r="I36" s="47"/>
    </row>
    <row r="37" spans="3:9" ht="18" customHeight="1" x14ac:dyDescent="0.4">
      <c r="C37" s="47"/>
      <c r="D37" s="85" t="s">
        <v>45</v>
      </c>
      <c r="E37" s="47">
        <v>28</v>
      </c>
      <c r="F37" s="47">
        <v>30</v>
      </c>
      <c r="G37" s="47"/>
      <c r="H37" s="47"/>
      <c r="I37" s="47"/>
    </row>
    <row r="41" spans="3:9" ht="18" customHeight="1" x14ac:dyDescent="0.4">
      <c r="C41" s="45" t="s">
        <v>55</v>
      </c>
    </row>
    <row r="42" spans="3:9" ht="18" customHeight="1" x14ac:dyDescent="0.4">
      <c r="C42" s="47" t="s">
        <v>56</v>
      </c>
      <c r="D42" s="47">
        <f>'Start Here'!E3*1</f>
        <v>0</v>
      </c>
    </row>
    <row r="43" spans="3:9" ht="18" customHeight="1" x14ac:dyDescent="0.4">
      <c r="C43" s="47" t="s">
        <v>65</v>
      </c>
      <c r="D43" s="47">
        <f>'Start Here'!E3*0.65</f>
        <v>0</v>
      </c>
    </row>
    <row r="44" spans="3:9" ht="18" customHeight="1" x14ac:dyDescent="0.4">
      <c r="C44" s="47" t="s">
        <v>57</v>
      </c>
      <c r="D44" s="47">
        <f>'Start Here'!E3*0.45</f>
        <v>0</v>
      </c>
    </row>
    <row r="45" spans="3:9" ht="18" customHeight="1" x14ac:dyDescent="0.4">
      <c r="C45" s="47" t="s">
        <v>58</v>
      </c>
      <c r="D45" s="47">
        <f>'Start Here'!E3*0.25</f>
        <v>0</v>
      </c>
    </row>
    <row r="48" spans="3:9" ht="18" customHeight="1" x14ac:dyDescent="0.4">
      <c r="C48" s="45" t="s">
        <v>60</v>
      </c>
      <c r="D48" s="47">
        <f>'Start Here'!E3*0.00926</f>
        <v>0</v>
      </c>
    </row>
    <row r="49" spans="3:4" ht="18" customHeight="1" x14ac:dyDescent="0.4">
      <c r="D49" s="48">
        <f>D48*13.49892009</f>
        <v>0</v>
      </c>
    </row>
    <row r="51" spans="3:4" ht="18" customHeight="1" x14ac:dyDescent="0.4">
      <c r="C51" s="45" t="s">
        <v>61</v>
      </c>
      <c r="D51" s="47">
        <f>'Start Here'!E3*0.00618</f>
        <v>0</v>
      </c>
    </row>
    <row r="52" spans="3:4" ht="18" customHeight="1" x14ac:dyDescent="0.4">
      <c r="D52" s="48">
        <f>D51*13.48543689</f>
        <v>0</v>
      </c>
    </row>
  </sheetData>
  <pageMargins left="0.5" right="0.5" top="0.5" bottom="0.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96515-4faf-417a-8000-e47697d47de0" xsi:nil="true"/>
    <lcf76f155ced4ddcb4097134ff3c332f xmlns="fffe859b-ee51-4ed5-b2e9-57f11b81925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BCADF0F57D247AC3958414343D78B" ma:contentTypeVersion="13" ma:contentTypeDescription="Create a new document." ma:contentTypeScope="" ma:versionID="2ab80e3a252c1c73c0b8ef628f0eda73">
  <xsd:schema xmlns:xsd="http://www.w3.org/2001/XMLSchema" xmlns:xs="http://www.w3.org/2001/XMLSchema" xmlns:p="http://schemas.microsoft.com/office/2006/metadata/properties" xmlns:ns2="fffe859b-ee51-4ed5-b2e9-57f11b819251" xmlns:ns3="f7096515-4faf-417a-8000-e47697d47de0" targetNamespace="http://schemas.microsoft.com/office/2006/metadata/properties" ma:root="true" ma:fieldsID="7cfa58ad748ee89f3d653f891cae9d2c" ns2:_="" ns3:_="">
    <xsd:import namespace="fffe859b-ee51-4ed5-b2e9-57f11b819251"/>
    <xsd:import namespace="f7096515-4faf-417a-8000-e47697d47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e859b-ee51-4ed5-b2e9-57f11b819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a1b62e9-9bf2-4526-a81b-24a175ccc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96515-4faf-417a-8000-e47697d47de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654d4af-1a2b-4488-96af-49bfb58dba9a}" ma:internalName="TaxCatchAll" ma:showField="CatchAllData" ma:web="f7096515-4faf-417a-8000-e47697d47d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C0AA42-FF6B-48C2-B614-ABB429AA5816}">
  <ds:schemaRefs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230e9df3-be65-4c73-a93b-d1236ebd677e"/>
    <ds:schemaRef ds:uri="http://purl.org/dc/terms/"/>
    <ds:schemaRef ds:uri="http://schemas.openxmlformats.org/package/2006/metadata/core-properties"/>
    <ds:schemaRef ds:uri="71af3243-3dd4-4a8d-8c0d-dd76da1f02a5"/>
    <ds:schemaRef ds:uri="http://www.w3.org/XML/1998/namespace"/>
    <ds:schemaRef ds:uri="http://purl.org/dc/dcmitype/"/>
    <ds:schemaRef ds:uri="f7096515-4faf-417a-8000-e47697d47de0"/>
    <ds:schemaRef ds:uri="fffe859b-ee51-4ed5-b2e9-57f11b819251"/>
  </ds:schemaRefs>
</ds:datastoreItem>
</file>

<file path=customXml/itemProps2.xml><?xml version="1.0" encoding="utf-8"?>
<ds:datastoreItem xmlns:ds="http://schemas.openxmlformats.org/officeDocument/2006/customXml" ds:itemID="{83BFF151-B7FF-480A-B18D-A2F3755A0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fe859b-ee51-4ed5-b2e9-57f11b819251"/>
    <ds:schemaRef ds:uri="f7096515-4faf-417a-8000-e47697d47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47C5FD-1B72-4645-B4F3-01009E23661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TM16410230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Start Here</vt:lpstr>
      <vt:lpstr>Step 2</vt:lpstr>
      <vt:lpstr>FINAL Project Overview</vt:lpstr>
      <vt:lpstr>Material Suppliers</vt:lpstr>
      <vt:lpstr>Data</vt:lpstr>
      <vt:lpstr>List_ExpenseCategories</vt:lpstr>
      <vt:lpstr>'FINAL Project Overview'!Print_Area</vt:lpstr>
      <vt:lpstr>'Start Here'!Print_Titles</vt:lpstr>
      <vt:lpstr>Seed</vt:lpstr>
      <vt:lpstr>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2023-02-27T07:33:20Z</dcterms:created>
  <dcterms:modified xsi:type="dcterms:W3CDTF">2026-04-13T13:31:46Z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0x01010022DBCADF0F57D247AC3958414343D78B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2026-04-13T13:17:34Z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d0c7c0a3-3655-42dd-b4af-004acb586350</vt:lpwstr>
  </property>
  <property fmtid="{D5CDD505-2E9C-101B-9397-08002B2CF9AE}" pid="8" name="MSIP_Label_defa4170-0d19-0005-0004-bc88714345d2_ActionId">
    <vt:lpwstr>3299dcb0-894f-41ec-b53d-40d72921075e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